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828" windowWidth="15972" windowHeight="5676" firstSheet="5" activeTab="7"/>
  </bookViews>
  <sheets>
    <sheet name="Race &amp; Ethnicity" sheetId="1" r:id="rId1"/>
    <sheet name="Race &amp; Ethnicity by County" sheetId="4" r:id="rId2"/>
    <sheet name="Change Hispanic by County" sheetId="9" r:id="rId3"/>
    <sheet name="Intercensal Population" sheetId="2" r:id="rId4"/>
    <sheet name="Ten-Year Pop Change by County" sheetId="3" r:id="rId5"/>
    <sheet name="Age &amp; Gender" sheetId="5" r:id="rId6"/>
    <sheet name="Age by County" sheetId="6" r:id="rId7"/>
    <sheet name="Population by County Percentage" sheetId="7" r:id="rId8"/>
    <sheet name="Sheet1" sheetId="10" r:id="rId9"/>
  </sheets>
  <calcPr calcId="145621"/>
</workbook>
</file>

<file path=xl/calcChain.xml><?xml version="1.0" encoding="utf-8"?>
<calcChain xmlns="http://schemas.openxmlformats.org/spreadsheetml/2006/main">
  <c r="G10" i="9" l="1"/>
  <c r="I10" i="9" s="1"/>
  <c r="D10" i="9"/>
  <c r="G9" i="9"/>
  <c r="I9" i="9" s="1"/>
  <c r="D9" i="9"/>
  <c r="G8" i="9"/>
  <c r="I8" i="9" s="1"/>
  <c r="D8" i="9"/>
  <c r="G7" i="9"/>
  <c r="I7" i="9" s="1"/>
  <c r="D7" i="9"/>
  <c r="G6" i="9"/>
  <c r="D6" i="9"/>
  <c r="H8" i="9" s="1"/>
  <c r="K14" i="1"/>
  <c r="K12" i="1"/>
  <c r="K11" i="1"/>
  <c r="K10" i="1"/>
  <c r="K9" i="1"/>
  <c r="K8" i="1"/>
  <c r="K7" i="1"/>
  <c r="K6" i="1"/>
  <c r="H6" i="9" l="1"/>
  <c r="H7" i="9"/>
  <c r="H9" i="9"/>
  <c r="H10" i="9"/>
  <c r="E10" i="7"/>
  <c r="F10" i="7" s="1"/>
  <c r="E9" i="7"/>
  <c r="F9" i="7" s="1"/>
  <c r="E8" i="7"/>
  <c r="F8" i="7" s="1"/>
  <c r="E7" i="7"/>
  <c r="F7" i="7" s="1"/>
  <c r="C10" i="7"/>
  <c r="C9" i="7"/>
  <c r="C8" i="7"/>
  <c r="C7" i="7"/>
  <c r="E12" i="6"/>
  <c r="E10" i="6"/>
  <c r="E8" i="6"/>
  <c r="E6" i="6"/>
  <c r="U13" i="6"/>
  <c r="U11" i="6"/>
  <c r="T13" i="6"/>
  <c r="U10" i="6"/>
  <c r="U8" i="6"/>
  <c r="U6" i="6"/>
  <c r="R13" i="6"/>
  <c r="S13" i="6" s="1"/>
  <c r="Q11" i="6"/>
  <c r="Q9" i="6"/>
  <c r="Q7" i="6"/>
  <c r="P13" i="6"/>
  <c r="Q13" i="6" s="1"/>
  <c r="N13" i="6"/>
  <c r="M11" i="6"/>
  <c r="M9" i="6"/>
  <c r="M7" i="6"/>
  <c r="L13" i="6"/>
  <c r="M13" i="6" s="1"/>
  <c r="J13" i="6"/>
  <c r="I11" i="6"/>
  <c r="I9" i="6"/>
  <c r="I7" i="6"/>
  <c r="H13" i="6"/>
  <c r="I13" i="6" s="1"/>
  <c r="F13" i="6"/>
  <c r="G13" i="6" s="1"/>
  <c r="H33" i="5"/>
  <c r="H32" i="5"/>
  <c r="H31" i="5"/>
  <c r="H30" i="5"/>
  <c r="H29" i="5"/>
  <c r="H28" i="5"/>
  <c r="H27" i="5"/>
  <c r="D13" i="6"/>
  <c r="E11" i="6" s="1"/>
  <c r="B13" i="6"/>
  <c r="C12" i="6" s="1"/>
  <c r="G55" i="5"/>
  <c r="F55" i="5"/>
  <c r="C55" i="5"/>
  <c r="B55" i="5"/>
  <c r="J54" i="5"/>
  <c r="J53" i="5"/>
  <c r="I53" i="5"/>
  <c r="E53" i="5"/>
  <c r="J52" i="5"/>
  <c r="I52" i="5"/>
  <c r="E52" i="5"/>
  <c r="J51" i="5"/>
  <c r="I51" i="5"/>
  <c r="E51" i="5"/>
  <c r="J50" i="5"/>
  <c r="I50" i="5"/>
  <c r="E50" i="5"/>
  <c r="J49" i="5"/>
  <c r="I49" i="5"/>
  <c r="E49" i="5"/>
  <c r="J48" i="5"/>
  <c r="I48" i="5"/>
  <c r="E48" i="5"/>
  <c r="J47" i="5"/>
  <c r="I47" i="5"/>
  <c r="E47" i="5"/>
  <c r="G45" i="5"/>
  <c r="F45" i="5"/>
  <c r="C45" i="5"/>
  <c r="B45" i="5"/>
  <c r="J44" i="5"/>
  <c r="H43" i="5"/>
  <c r="I43" i="5" s="1"/>
  <c r="E43" i="5"/>
  <c r="H42" i="5"/>
  <c r="I42" i="5" s="1"/>
  <c r="D42" i="5"/>
  <c r="E42" i="5" s="1"/>
  <c r="H41" i="5"/>
  <c r="D41" i="5"/>
  <c r="E41" i="5" s="1"/>
  <c r="H40" i="5"/>
  <c r="I40" i="5" s="1"/>
  <c r="E40" i="5"/>
  <c r="H39" i="5"/>
  <c r="I39" i="5" s="1"/>
  <c r="E39" i="5"/>
  <c r="H38" i="5"/>
  <c r="I38" i="5" s="1"/>
  <c r="D38" i="5"/>
  <c r="E38" i="5" s="1"/>
  <c r="H37" i="5"/>
  <c r="J37" i="5" s="1"/>
  <c r="E37" i="5"/>
  <c r="G35" i="5"/>
  <c r="F35" i="5"/>
  <c r="C35" i="5"/>
  <c r="B35" i="5"/>
  <c r="J34" i="5"/>
  <c r="D33" i="5"/>
  <c r="E33" i="5" s="1"/>
  <c r="D32" i="5"/>
  <c r="E32" i="5" s="1"/>
  <c r="D31" i="5"/>
  <c r="E31" i="5" s="1"/>
  <c r="D30" i="5"/>
  <c r="E30" i="5" s="1"/>
  <c r="D29" i="5"/>
  <c r="E29" i="5" s="1"/>
  <c r="E28" i="5"/>
  <c r="D28" i="5"/>
  <c r="D27" i="5"/>
  <c r="E27" i="5" s="1"/>
  <c r="G25" i="5"/>
  <c r="F25" i="5"/>
  <c r="C25" i="5"/>
  <c r="B25" i="5"/>
  <c r="J24" i="5"/>
  <c r="J23" i="5"/>
  <c r="I23" i="5"/>
  <c r="E23" i="5"/>
  <c r="J22" i="5"/>
  <c r="I22" i="5"/>
  <c r="E22" i="5"/>
  <c r="J21" i="5"/>
  <c r="I21" i="5"/>
  <c r="E21" i="5"/>
  <c r="J20" i="5"/>
  <c r="I20" i="5"/>
  <c r="E20" i="5"/>
  <c r="J19" i="5"/>
  <c r="I19" i="5"/>
  <c r="E19" i="5"/>
  <c r="J18" i="5"/>
  <c r="I18" i="5"/>
  <c r="E18" i="5"/>
  <c r="J17" i="5"/>
  <c r="I17" i="5"/>
  <c r="E17" i="5"/>
  <c r="H14" i="5"/>
  <c r="G14" i="5"/>
  <c r="F14" i="5"/>
  <c r="F15" i="5" s="1"/>
  <c r="D14" i="5"/>
  <c r="C14" i="5"/>
  <c r="C15" i="5" s="1"/>
  <c r="B14" i="5"/>
  <c r="B15" i="5" s="1"/>
  <c r="G13" i="5"/>
  <c r="F13" i="5"/>
  <c r="D13" i="5"/>
  <c r="E13" i="5" s="1"/>
  <c r="C13" i="5"/>
  <c r="B13" i="5"/>
  <c r="G12" i="5"/>
  <c r="F12" i="5"/>
  <c r="D12" i="5"/>
  <c r="E12" i="5" s="1"/>
  <c r="C12" i="5"/>
  <c r="B12" i="5"/>
  <c r="G11" i="5"/>
  <c r="F11" i="5"/>
  <c r="D11" i="5"/>
  <c r="E11" i="5" s="1"/>
  <c r="C11" i="5"/>
  <c r="B11" i="5"/>
  <c r="G10" i="5"/>
  <c r="F10" i="5"/>
  <c r="D10" i="5"/>
  <c r="E10" i="5" s="1"/>
  <c r="C10" i="5"/>
  <c r="B10" i="5"/>
  <c r="G9" i="5"/>
  <c r="F9" i="5"/>
  <c r="D9" i="5"/>
  <c r="E9" i="5" s="1"/>
  <c r="C9" i="5"/>
  <c r="B9" i="5"/>
  <c r="G8" i="5"/>
  <c r="F8" i="5"/>
  <c r="D8" i="5"/>
  <c r="E8" i="5" s="1"/>
  <c r="C8" i="5"/>
  <c r="B8" i="5"/>
  <c r="G7" i="5"/>
  <c r="F7" i="5"/>
  <c r="D7" i="5"/>
  <c r="E7" i="5" s="1"/>
  <c r="C7" i="5"/>
  <c r="B7" i="5"/>
  <c r="J41" i="5" l="1"/>
  <c r="J14" i="5"/>
  <c r="I37" i="5"/>
  <c r="I41" i="5"/>
  <c r="G6" i="6"/>
  <c r="G8" i="6"/>
  <c r="G10" i="6"/>
  <c r="G12" i="6"/>
  <c r="K7" i="6"/>
  <c r="K9" i="6"/>
  <c r="K11" i="6"/>
  <c r="K13" i="6"/>
  <c r="O7" i="6"/>
  <c r="O9" i="6"/>
  <c r="O11" i="6"/>
  <c r="O13" i="6"/>
  <c r="S6" i="6"/>
  <c r="S8" i="6"/>
  <c r="S10" i="6"/>
  <c r="S12" i="6"/>
  <c r="C7" i="6"/>
  <c r="C9" i="6"/>
  <c r="C11" i="6"/>
  <c r="G7" i="6"/>
  <c r="G9" i="6"/>
  <c r="G11" i="6"/>
  <c r="I6" i="6"/>
  <c r="I8" i="6"/>
  <c r="I10" i="6"/>
  <c r="I12" i="6"/>
  <c r="K6" i="6"/>
  <c r="K8" i="6"/>
  <c r="K10" i="6"/>
  <c r="K12" i="6"/>
  <c r="M6" i="6"/>
  <c r="M8" i="6"/>
  <c r="M10" i="6"/>
  <c r="M12" i="6"/>
  <c r="O6" i="6"/>
  <c r="O8" i="6"/>
  <c r="O10" i="6"/>
  <c r="O12" i="6"/>
  <c r="Q6" i="6"/>
  <c r="Q8" i="6"/>
  <c r="Q10" i="6"/>
  <c r="Q12" i="6"/>
  <c r="S7" i="6"/>
  <c r="S9" i="6"/>
  <c r="S11" i="6"/>
  <c r="U7" i="6"/>
  <c r="U9" i="6"/>
  <c r="U12" i="6"/>
  <c r="C6" i="6"/>
  <c r="C8" i="6"/>
  <c r="C10" i="6"/>
  <c r="E7" i="6"/>
  <c r="E9" i="6"/>
  <c r="G15" i="5"/>
  <c r="J28" i="5"/>
  <c r="H8" i="5"/>
  <c r="I28" i="5"/>
  <c r="J32" i="5"/>
  <c r="H12" i="5"/>
  <c r="I32" i="5"/>
  <c r="J30" i="5"/>
  <c r="H10" i="5"/>
  <c r="I30" i="5"/>
  <c r="J38" i="5"/>
  <c r="J39" i="5"/>
  <c r="J40" i="5"/>
  <c r="J42" i="5"/>
  <c r="J43" i="5"/>
  <c r="I31" i="5" l="1"/>
  <c r="J31" i="5"/>
  <c r="H11" i="5"/>
  <c r="I27" i="5"/>
  <c r="J27" i="5"/>
  <c r="H7" i="5"/>
  <c r="J10" i="5"/>
  <c r="I10" i="5"/>
  <c r="J8" i="5"/>
  <c r="I8" i="5"/>
  <c r="I33" i="5"/>
  <c r="J33" i="5"/>
  <c r="H13" i="5"/>
  <c r="I29" i="5"/>
  <c r="J29" i="5"/>
  <c r="H9" i="5"/>
  <c r="J12" i="5"/>
  <c r="I12" i="5"/>
  <c r="I13" i="5" l="1"/>
  <c r="J13" i="5"/>
  <c r="I9" i="5"/>
  <c r="J9" i="5"/>
  <c r="I7" i="5"/>
  <c r="J7" i="5"/>
  <c r="I11" i="5"/>
  <c r="J11" i="5"/>
</calcChain>
</file>

<file path=xl/sharedStrings.xml><?xml version="1.0" encoding="utf-8"?>
<sst xmlns="http://schemas.openxmlformats.org/spreadsheetml/2006/main" count="216" uniqueCount="70">
  <si>
    <t>Census Bureau Data</t>
  </si>
  <si>
    <t>Population by Race and Ethnicity</t>
  </si>
  <si>
    <t>Race</t>
  </si>
  <si>
    <t>2000 Census</t>
  </si>
  <si>
    <t>2010 Census</t>
  </si>
  <si>
    <t>% Change 00 - 10</t>
  </si>
  <si>
    <t>Numeric Change 00 - 10</t>
  </si>
  <si>
    <t>Population</t>
  </si>
  <si>
    <t>% of Total</t>
  </si>
  <si>
    <t>White</t>
  </si>
  <si>
    <t>Black or African American</t>
  </si>
  <si>
    <t>American Indian and Alaska Native</t>
  </si>
  <si>
    <t>Asian</t>
  </si>
  <si>
    <t>Native Hawaiian/Pacific Islander</t>
  </si>
  <si>
    <t>Other</t>
  </si>
  <si>
    <t>Two or More Races</t>
  </si>
  <si>
    <t>Total</t>
  </si>
  <si>
    <t>Hispanic (Ethnicity)</t>
  </si>
  <si>
    <t>Western Greater Yellowstone Area</t>
  </si>
  <si>
    <t>Intercensal Population Estimates</t>
  </si>
  <si>
    <t>Year</t>
  </si>
  <si>
    <t>% Increase</t>
  </si>
  <si>
    <t>.</t>
  </si>
  <si>
    <t>County</t>
  </si>
  <si>
    <t>2000 Population</t>
  </si>
  <si>
    <t>2010 Population</t>
  </si>
  <si>
    <t>Numeric Change</t>
  </si>
  <si>
    <t>Madison</t>
  </si>
  <si>
    <t>Fremont</t>
  </si>
  <si>
    <t>Teton, Idaho</t>
  </si>
  <si>
    <t>Teton, Wyoming</t>
  </si>
  <si>
    <t>Ten-Year Population Change by County</t>
  </si>
  <si>
    <t>Compiled from Census Bureau Data</t>
  </si>
  <si>
    <t>Total Population</t>
  </si>
  <si>
    <t>Hispanic Ethnicity</t>
  </si>
  <si>
    <t>WGYA</t>
  </si>
  <si>
    <t>Teton, WY</t>
  </si>
  <si>
    <t>Teton, ID</t>
  </si>
  <si>
    <t>Native Hawaiian or Pacific Islander</t>
  </si>
  <si>
    <t>Population by Age and Gender</t>
  </si>
  <si>
    <t>Western Greater Yellowstone Area (WGYA)</t>
  </si>
  <si>
    <t>Age</t>
  </si>
  <si>
    <t>Male</t>
  </si>
  <si>
    <t>Female</t>
  </si>
  <si>
    <t>Under 5</t>
  </si>
  <si>
    <t>5 to 19</t>
  </si>
  <si>
    <t>20 to 24</t>
  </si>
  <si>
    <t>25 to 34</t>
  </si>
  <si>
    <t>35 to 54</t>
  </si>
  <si>
    <t>55 to 64</t>
  </si>
  <si>
    <t>65 and Over</t>
  </si>
  <si>
    <t>Total Region</t>
  </si>
  <si>
    <t>Fremont County, Idaho</t>
  </si>
  <si>
    <t>Total County</t>
  </si>
  <si>
    <t>Madison County, Idaho</t>
  </si>
  <si>
    <t>Teton County, Idaho</t>
  </si>
  <si>
    <t>Teton County, Wyoming</t>
  </si>
  <si>
    <t xml:space="preserve">Total </t>
  </si>
  <si>
    <t>Population by Age by County</t>
  </si>
  <si>
    <t>% of WGYA Total</t>
  </si>
  <si>
    <t xml:space="preserve"> Population  by County</t>
  </si>
  <si>
    <t>Change  00 - 10</t>
  </si>
  <si>
    <t>American Indian/Alaska Native</t>
  </si>
  <si>
    <t>Change in Hispanic Population by County</t>
  </si>
  <si>
    <t>Hispanic Population</t>
  </si>
  <si>
    <t>% Region Change 00 - 10</t>
  </si>
  <si>
    <t>% County Change 00 - 10</t>
  </si>
  <si>
    <t xml:space="preserve"> % of Total</t>
  </si>
  <si>
    <t>2010 Race and Ethnicity by County</t>
  </si>
  <si>
    <t>% of Regional Total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</si>
</sst>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Garamond"/>
      <family val="1"/>
    </font>
    <font>
      <sz val="12"/>
      <color theme="1"/>
      <name val="Garamond"/>
      <family val="1"/>
    </font>
    <font>
      <b/>
      <sz val="12"/>
      <name val="Garamond"/>
      <family val="1"/>
    </font>
    <font>
      <b/>
      <sz val="12"/>
      <color theme="1"/>
      <name val="Garamond"/>
      <family val="1"/>
    </font>
    <font>
      <sz val="12"/>
      <color indexed="8"/>
      <name val="Garamond"/>
      <family val="1"/>
    </font>
    <font>
      <sz val="12"/>
      <name val="Garamond"/>
      <family val="1"/>
    </font>
    <font>
      <b/>
      <i/>
      <sz val="12"/>
      <color theme="1"/>
      <name val="Garamond"/>
      <family val="1"/>
    </font>
    <font>
      <b/>
      <i/>
      <sz val="12"/>
      <color indexed="8"/>
      <name val="Garamond"/>
      <family val="1"/>
    </font>
    <font>
      <b/>
      <i/>
      <sz val="12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0" fillId="0" borderId="0" xfId="0" applyAlignment="1">
      <alignment vertical="center"/>
    </xf>
    <xf numFmtId="0" fontId="3" fillId="0" borderId="5" xfId="0" applyNumberFormat="1" applyFont="1" applyFill="1" applyBorder="1" applyAlignment="1">
      <alignment horizontal="center" wrapText="1"/>
    </xf>
    <xf numFmtId="0" fontId="2" fillId="0" borderId="8" xfId="0" applyNumberFormat="1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 wrapText="1"/>
    </xf>
    <xf numFmtId="3" fontId="4" fillId="0" borderId="14" xfId="0" applyNumberFormat="1" applyFon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left" wrapText="1"/>
    </xf>
    <xf numFmtId="0" fontId="0" fillId="0" borderId="3" xfId="0" applyNumberFormat="1" applyFont="1" applyFill="1" applyBorder="1" applyAlignment="1">
      <alignment horizontal="left" wrapText="1"/>
    </xf>
    <xf numFmtId="0" fontId="4" fillId="0" borderId="4" xfId="0" applyNumberFormat="1" applyFont="1" applyFill="1" applyBorder="1" applyAlignment="1">
      <alignment horizontal="left" wrapText="1"/>
    </xf>
    <xf numFmtId="0" fontId="4" fillId="0" borderId="11" xfId="0" applyNumberFormat="1" applyFont="1" applyFill="1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4" fillId="0" borderId="15" xfId="0" applyNumberFormat="1" applyFont="1" applyFill="1" applyBorder="1" applyAlignment="1">
      <alignment horizontal="center" wrapText="1"/>
    </xf>
    <xf numFmtId="10" fontId="4" fillId="0" borderId="16" xfId="0" applyNumberFormat="1" applyFont="1" applyFill="1" applyBorder="1" applyAlignment="1">
      <alignment horizontal="center" wrapText="1"/>
    </xf>
    <xf numFmtId="0" fontId="4" fillId="0" borderId="17" xfId="0" applyNumberFormat="1" applyFont="1" applyFill="1" applyBorder="1" applyAlignment="1">
      <alignment horizontal="center" wrapText="1"/>
    </xf>
    <xf numFmtId="0" fontId="1" fillId="0" borderId="0" xfId="0" applyFont="1"/>
    <xf numFmtId="0" fontId="0" fillId="0" borderId="3" xfId="0" applyBorder="1"/>
    <xf numFmtId="3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4" xfId="0" applyBorder="1"/>
    <xf numFmtId="3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0" xfId="0" applyFont="1"/>
    <xf numFmtId="0" fontId="6" fillId="0" borderId="5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/>
    <xf numFmtId="3" fontId="9" fillId="0" borderId="2" xfId="0" applyNumberFormat="1" applyFont="1" applyFill="1" applyBorder="1" applyAlignment="1">
      <alignment horizontal="center"/>
    </xf>
    <xf numFmtId="164" fontId="9" fillId="0" borderId="2" xfId="0" applyNumberFormat="1" applyFont="1" applyFill="1" applyBorder="1" applyAlignment="1">
      <alignment horizontal="center"/>
    </xf>
    <xf numFmtId="164" fontId="9" fillId="0" borderId="9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/>
    <xf numFmtId="3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 applyAlignment="1">
      <alignment horizontal="center"/>
    </xf>
    <xf numFmtId="0" fontId="9" fillId="0" borderId="4" xfId="0" applyNumberFormat="1" applyFont="1" applyFill="1" applyBorder="1" applyAlignment="1"/>
    <xf numFmtId="3" fontId="9" fillId="0" borderId="5" xfId="0" applyNumberFormat="1" applyFont="1" applyFill="1" applyBorder="1" applyAlignment="1">
      <alignment horizontal="center"/>
    </xf>
    <xf numFmtId="164" fontId="9" fillId="0" borderId="5" xfId="0" applyNumberFormat="1" applyFont="1" applyFill="1" applyBorder="1" applyAlignment="1">
      <alignment horizontal="center"/>
    </xf>
    <xf numFmtId="164" fontId="9" fillId="0" borderId="8" xfId="0" applyNumberFormat="1" applyFont="1" applyFill="1" applyBorder="1" applyAlignment="1">
      <alignment horizontal="center"/>
    </xf>
    <xf numFmtId="0" fontId="6" fillId="0" borderId="11" xfId="0" applyNumberFormat="1" applyFont="1" applyFill="1" applyBorder="1" applyAlignment="1"/>
    <xf numFmtId="3" fontId="6" fillId="0" borderId="6" xfId="0" applyNumberFormat="1" applyFont="1" applyFill="1" applyBorder="1" applyAlignment="1">
      <alignment horizontal="center"/>
    </xf>
    <xf numFmtId="9" fontId="6" fillId="0" borderId="6" xfId="0" applyNumberFormat="1" applyFont="1" applyFill="1" applyBorder="1" applyAlignment="1">
      <alignment horizontal="center"/>
    </xf>
    <xf numFmtId="164" fontId="6" fillId="0" borderId="7" xfId="0" applyNumberFormat="1" applyFont="1" applyFill="1" applyBorder="1" applyAlignment="1">
      <alignment horizontal="center"/>
    </xf>
    <xf numFmtId="0" fontId="9" fillId="0" borderId="11" xfId="0" applyNumberFormat="1" applyFont="1" applyFill="1" applyBorder="1" applyAlignment="1"/>
    <xf numFmtId="164" fontId="9" fillId="0" borderId="6" xfId="0" applyNumberFormat="1" applyFont="1" applyFill="1" applyBorder="1" applyAlignment="1">
      <alignment horizontal="center"/>
    </xf>
    <xf numFmtId="3" fontId="9" fillId="0" borderId="6" xfId="0" applyNumberFormat="1" applyFont="1" applyFill="1" applyBorder="1" applyAlignment="1">
      <alignment horizontal="center"/>
    </xf>
    <xf numFmtId="9" fontId="9" fillId="0" borderId="6" xfId="0" applyNumberFormat="1" applyFont="1" applyFill="1" applyBorder="1" applyAlignment="1">
      <alignment horizontal="center"/>
    </xf>
    <xf numFmtId="164" fontId="9" fillId="0" borderId="7" xfId="0" applyNumberFormat="1" applyFont="1" applyFill="1" applyBorder="1" applyAlignment="1">
      <alignment horizontal="center"/>
    </xf>
    <xf numFmtId="3" fontId="7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wrapText="1"/>
    </xf>
    <xf numFmtId="165" fontId="9" fillId="0" borderId="6" xfId="0" applyNumberFormat="1" applyFont="1" applyFill="1" applyBorder="1" applyAlignment="1">
      <alignment horizontal="center"/>
    </xf>
    <xf numFmtId="0" fontId="9" fillId="0" borderId="7" xfId="0" applyNumberFormat="1" applyFont="1" applyFill="1" applyBorder="1" applyAlignment="1">
      <alignment horizontal="center"/>
    </xf>
    <xf numFmtId="3" fontId="7" fillId="0" borderId="2" xfId="0" applyNumberFormat="1" applyFont="1" applyFill="1" applyBorder="1" applyAlignment="1">
      <alignment horizontal="center" wrapText="1"/>
    </xf>
    <xf numFmtId="164" fontId="7" fillId="0" borderId="2" xfId="0" applyNumberFormat="1" applyFont="1" applyFill="1" applyBorder="1" applyAlignment="1">
      <alignment horizontal="center" wrapText="1"/>
    </xf>
    <xf numFmtId="164" fontId="7" fillId="0" borderId="0" xfId="0" applyNumberFormat="1" applyFont="1" applyFill="1" applyBorder="1" applyAlignment="1">
      <alignment horizontal="center" wrapText="1"/>
    </xf>
    <xf numFmtId="3" fontId="7" fillId="0" borderId="5" xfId="0" applyNumberFormat="1" applyFont="1" applyFill="1" applyBorder="1" applyAlignment="1">
      <alignment horizontal="center" wrapText="1"/>
    </xf>
    <xf numFmtId="164" fontId="7" fillId="0" borderId="5" xfId="0" applyNumberFormat="1" applyFont="1" applyFill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3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0" fillId="0" borderId="18" xfId="0" applyFont="1" applyBorder="1" applyAlignment="1">
      <alignment horizontal="center" wrapText="1"/>
    </xf>
    <xf numFmtId="164" fontId="11" fillId="0" borderId="19" xfId="0" applyNumberFormat="1" applyFont="1" applyBorder="1" applyAlignment="1">
      <alignment horizontal="center"/>
    </xf>
    <xf numFmtId="164" fontId="11" fillId="0" borderId="20" xfId="0" applyNumberFormat="1" applyFont="1" applyBorder="1" applyAlignment="1">
      <alignment horizontal="center"/>
    </xf>
    <xf numFmtId="0" fontId="10" fillId="0" borderId="3" xfId="0" applyFont="1" applyBorder="1"/>
    <xf numFmtId="0" fontId="10" fillId="0" borderId="8" xfId="0" applyFont="1" applyBorder="1" applyAlignment="1">
      <alignment horizontal="center" wrapText="1"/>
    </xf>
    <xf numFmtId="3" fontId="11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164" fontId="11" fillId="0" borderId="10" xfId="0" applyNumberFormat="1" applyFont="1" applyBorder="1" applyAlignment="1">
      <alignment horizontal="center"/>
    </xf>
    <xf numFmtId="164" fontId="11" fillId="0" borderId="8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9" fontId="10" fillId="0" borderId="5" xfId="0" applyNumberFormat="1" applyFont="1" applyBorder="1" applyAlignment="1">
      <alignment horizontal="center"/>
    </xf>
    <xf numFmtId="9" fontId="10" fillId="0" borderId="20" xfId="0" applyNumberFormat="1" applyFont="1" applyBorder="1" applyAlignment="1">
      <alignment horizontal="center"/>
    </xf>
    <xf numFmtId="0" fontId="1" fillId="0" borderId="3" xfId="0" applyFont="1" applyBorder="1"/>
    <xf numFmtId="0" fontId="0" fillId="0" borderId="3" xfId="0" applyFont="1" applyBorder="1"/>
    <xf numFmtId="3" fontId="1" fillId="0" borderId="0" xfId="0" applyNumberFormat="1" applyFont="1" applyBorder="1" applyAlignment="1">
      <alignment horizontal="center" wrapText="1"/>
    </xf>
    <xf numFmtId="9" fontId="1" fillId="0" borderId="0" xfId="0" applyNumberFormat="1" applyFont="1" applyBorder="1" applyAlignment="1">
      <alignment horizontal="center" wrapText="1"/>
    </xf>
    <xf numFmtId="164" fontId="0" fillId="0" borderId="10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0" fillId="0" borderId="4" xfId="0" applyFont="1" applyBorder="1"/>
    <xf numFmtId="164" fontId="0" fillId="0" borderId="5" xfId="0" applyNumberFormat="1" applyFont="1" applyBorder="1" applyAlignment="1">
      <alignment horizontal="center"/>
    </xf>
    <xf numFmtId="9" fontId="5" fillId="0" borderId="0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7" fillId="0" borderId="2" xfId="0" applyNumberFormat="1" applyFont="1" applyFill="1" applyBorder="1" applyAlignment="1">
      <alignment wrapText="1"/>
    </xf>
    <xf numFmtId="0" fontId="6" fillId="0" borderId="5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/>
    </xf>
    <xf numFmtId="0" fontId="6" fillId="2" borderId="2" xfId="0" applyNumberFormat="1" applyFont="1" applyFill="1" applyBorder="1" applyAlignment="1">
      <alignment horizontal="center"/>
    </xf>
    <xf numFmtId="0" fontId="6" fillId="2" borderId="9" xfId="0" applyNumberFormat="1" applyFont="1" applyFill="1" applyBorder="1" applyAlignment="1">
      <alignment horizontal="center"/>
    </xf>
    <xf numFmtId="0" fontId="6" fillId="2" borderId="3" xfId="0" applyNumberFormat="1" applyFont="1" applyFill="1" applyBorder="1" applyAlignment="1">
      <alignment horizontal="center"/>
    </xf>
    <xf numFmtId="0" fontId="6" fillId="2" borderId="0" xfId="0" applyNumberFormat="1" applyFont="1" applyFill="1" applyBorder="1" applyAlignment="1">
      <alignment horizontal="center"/>
    </xf>
    <xf numFmtId="0" fontId="6" fillId="2" borderId="10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2" borderId="5" xfId="0" applyNumberFormat="1" applyFont="1" applyFill="1" applyBorder="1" applyAlignment="1">
      <alignment horizontal="center"/>
    </xf>
    <xf numFmtId="0" fontId="6" fillId="2" borderId="8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2" fillId="2" borderId="12" xfId="0" applyNumberFormat="1" applyFont="1" applyFill="1" applyBorder="1" applyAlignment="1">
      <alignment horizontal="center"/>
    </xf>
    <xf numFmtId="0" fontId="0" fillId="2" borderId="0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2" fillId="2" borderId="12" xfId="0" applyNumberFormat="1" applyFont="1" applyFill="1" applyBorder="1" applyAlignment="1">
      <alignment horizontal="center" wrapText="1"/>
    </xf>
    <xf numFmtId="0" fontId="2" fillId="2" borderId="13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wrapText="1"/>
    </xf>
    <xf numFmtId="0" fontId="0" fillId="2" borderId="8" xfId="0" applyNumberFormat="1" applyFont="1" applyFill="1" applyBorder="1" applyAlignment="1">
      <alignment wrapText="1"/>
    </xf>
    <xf numFmtId="0" fontId="2" fillId="0" borderId="11" xfId="0" applyNumberFormat="1" applyFont="1" applyFill="1" applyBorder="1" applyAlignment="1"/>
    <xf numFmtId="0" fontId="0" fillId="0" borderId="11" xfId="0" applyNumberFormat="1" applyFont="1" applyFill="1" applyBorder="1" applyAlignment="1">
      <alignment wrapText="1"/>
    </xf>
    <xf numFmtId="0" fontId="3" fillId="0" borderId="9" xfId="0" applyNumberFormat="1" applyFont="1" applyFill="1" applyBorder="1" applyAlignment="1">
      <alignment horizontal="center" wrapText="1"/>
    </xf>
    <xf numFmtId="0" fontId="2" fillId="2" borderId="3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4" fillId="0" borderId="2" xfId="0" applyNumberFormat="1" applyFont="1" applyFill="1" applyBorder="1" applyAlignment="1">
      <alignment horizontal="center" wrapText="1"/>
    </xf>
    <xf numFmtId="0" fontId="4" fillId="0" borderId="5" xfId="0" applyNumberFormat="1" applyFont="1" applyFill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7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8" fillId="2" borderId="5" xfId="0" applyNumberFormat="1" applyFont="1" applyFill="1" applyBorder="1" applyAlignment="1">
      <alignment wrapText="1"/>
    </xf>
    <xf numFmtId="0" fontId="8" fillId="2" borderId="8" xfId="0" applyNumberFormat="1" applyFont="1" applyFill="1" applyBorder="1" applyAlignment="1">
      <alignment wrapText="1"/>
    </xf>
    <xf numFmtId="0" fontId="6" fillId="0" borderId="11" xfId="0" applyNumberFormat="1" applyFont="1" applyFill="1" applyBorder="1" applyAlignment="1">
      <alignment horizontal="left" vertical="center"/>
    </xf>
    <xf numFmtId="0" fontId="7" fillId="0" borderId="11" xfId="0" applyNumberFormat="1" applyFont="1" applyFill="1" applyBorder="1" applyAlignment="1">
      <alignment wrapText="1"/>
    </xf>
    <xf numFmtId="0" fontId="6" fillId="0" borderId="2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 wrapText="1"/>
    </xf>
    <xf numFmtId="0" fontId="6" fillId="0" borderId="9" xfId="0" applyNumberFormat="1" applyFont="1" applyFill="1" applyBorder="1" applyAlignment="1">
      <alignment horizontal="center" wrapText="1"/>
    </xf>
    <xf numFmtId="0" fontId="7" fillId="0" borderId="8" xfId="0" applyNumberFormat="1" applyFont="1" applyFill="1" applyBorder="1" applyAlignment="1">
      <alignment wrapText="1"/>
    </xf>
    <xf numFmtId="0" fontId="6" fillId="2" borderId="11" xfId="0" applyNumberFormat="1" applyFont="1" applyFill="1" applyBorder="1" applyAlignment="1">
      <alignment horizontal="left"/>
    </xf>
    <xf numFmtId="0" fontId="6" fillId="2" borderId="6" xfId="0" applyNumberFormat="1" applyFont="1" applyFill="1" applyBorder="1" applyAlignment="1">
      <alignment horizontal="left"/>
    </xf>
    <xf numFmtId="0" fontId="6" fillId="2" borderId="7" xfId="0" applyNumberFormat="1" applyFont="1" applyFill="1" applyBorder="1" applyAlignment="1">
      <alignment horizontal="left"/>
    </xf>
    <xf numFmtId="0" fontId="7" fillId="2" borderId="6" xfId="0" applyNumberFormat="1" applyFont="1" applyFill="1" applyBorder="1" applyAlignment="1">
      <alignment wrapText="1"/>
    </xf>
    <xf numFmtId="0" fontId="7" fillId="2" borderId="7" xfId="0" applyNumberFormat="1" applyFont="1" applyFill="1" applyBorder="1" applyAlignment="1">
      <alignment wrapText="1"/>
    </xf>
    <xf numFmtId="0" fontId="6" fillId="2" borderId="4" xfId="0" applyNumberFormat="1" applyFont="1" applyFill="1" applyBorder="1" applyAlignment="1">
      <alignment horizontal="left"/>
    </xf>
    <xf numFmtId="0" fontId="7" fillId="2" borderId="5" xfId="0" applyNumberFormat="1" applyFont="1" applyFill="1" applyBorder="1" applyAlignment="1">
      <alignment wrapText="1"/>
    </xf>
    <xf numFmtId="0" fontId="7" fillId="2" borderId="8" xfId="0" applyNumberFormat="1" applyFont="1" applyFill="1" applyBorder="1" applyAlignment="1">
      <alignment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2" fillId="2" borderId="4" xfId="0" applyNumberFormat="1" applyFont="1" applyFill="1" applyBorder="1" applyAlignment="1">
      <alignment horizontal="center"/>
    </xf>
    <xf numFmtId="0" fontId="12" fillId="2" borderId="5" xfId="0" applyNumberFormat="1" applyFont="1" applyFill="1" applyBorder="1" applyAlignment="1">
      <alignment horizontal="center"/>
    </xf>
    <xf numFmtId="0" fontId="12" fillId="2" borderId="8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12" fillId="2" borderId="3" xfId="0" applyNumberFormat="1" applyFont="1" applyFill="1" applyBorder="1" applyAlignment="1">
      <alignment horizontal="center"/>
    </xf>
    <xf numFmtId="0" fontId="12" fillId="2" borderId="0" xfId="0" applyNumberFormat="1" applyFont="1" applyFill="1" applyBorder="1" applyAlignment="1">
      <alignment horizontal="center"/>
    </xf>
    <xf numFmtId="0" fontId="12" fillId="2" borderId="10" xfId="0" applyNumberFormat="1" applyFont="1" applyFill="1" applyBorder="1" applyAlignment="1">
      <alignment horizontal="center"/>
    </xf>
    <xf numFmtId="0" fontId="1" fillId="0" borderId="3" xfId="0" applyFont="1" applyBorder="1"/>
    <xf numFmtId="0" fontId="1" fillId="0" borderId="0" xfId="0" applyFont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wrapText="1"/>
    </xf>
    <xf numFmtId="0" fontId="5" fillId="0" borderId="5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 wrapText="1"/>
    </xf>
    <xf numFmtId="0" fontId="13" fillId="2" borderId="3" xfId="0" applyNumberFormat="1" applyFont="1" applyFill="1" applyBorder="1" applyAlignment="1">
      <alignment horizontal="center"/>
    </xf>
    <xf numFmtId="0" fontId="13" fillId="2" borderId="0" xfId="0" applyNumberFormat="1" applyFont="1" applyFill="1" applyBorder="1" applyAlignment="1">
      <alignment horizontal="center"/>
    </xf>
    <xf numFmtId="0" fontId="13" fillId="2" borderId="10" xfId="0" applyNumberFormat="1" applyFont="1" applyFill="1" applyBorder="1" applyAlignment="1">
      <alignment horizontal="center"/>
    </xf>
    <xf numFmtId="0" fontId="13" fillId="2" borderId="4" xfId="0" applyNumberFormat="1" applyFont="1" applyFill="1" applyBorder="1" applyAlignment="1">
      <alignment horizontal="center"/>
    </xf>
    <xf numFmtId="0" fontId="13" fillId="2" borderId="5" xfId="0" applyNumberFormat="1" applyFont="1" applyFill="1" applyBorder="1" applyAlignment="1">
      <alignment horizontal="center"/>
    </xf>
    <xf numFmtId="0" fontId="13" fillId="2" borderId="8" xfId="0" applyNumberFormat="1" applyFont="1" applyFill="1" applyBorder="1" applyAlignment="1">
      <alignment horizontal="center"/>
    </xf>
    <xf numFmtId="0" fontId="13" fillId="0" borderId="3" xfId="0" applyNumberFormat="1" applyFont="1" applyFill="1" applyBorder="1" applyAlignment="1"/>
    <xf numFmtId="0" fontId="14" fillId="0" borderId="0" xfId="0" applyNumberFormat="1" applyFont="1" applyFill="1" applyBorder="1" applyAlignment="1">
      <alignment wrapText="1"/>
    </xf>
    <xf numFmtId="0" fontId="13" fillId="0" borderId="0" xfId="0" applyNumberFormat="1" applyFont="1" applyFill="1" applyBorder="1" applyAlignment="1">
      <alignment horizontal="center"/>
    </xf>
    <xf numFmtId="0" fontId="13" fillId="0" borderId="5" xfId="0" applyNumberFormat="1" applyFont="1" applyFill="1" applyBorder="1" applyAlignment="1">
      <alignment horizontal="center" wrapText="1"/>
    </xf>
    <xf numFmtId="0" fontId="15" fillId="0" borderId="5" xfId="0" applyNumberFormat="1" applyFont="1" applyFill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4" fillId="0" borderId="4" xfId="0" applyNumberFormat="1" applyFont="1" applyFill="1" applyBorder="1" applyAlignment="1">
      <alignment wrapText="1"/>
    </xf>
    <xf numFmtId="0" fontId="14" fillId="0" borderId="5" xfId="0" applyNumberFormat="1" applyFont="1" applyFill="1" applyBorder="1" applyAlignment="1">
      <alignment wrapText="1"/>
    </xf>
    <xf numFmtId="0" fontId="13" fillId="0" borderId="5" xfId="0" applyNumberFormat="1" applyFont="1" applyFill="1" applyBorder="1" applyAlignment="1">
      <alignment horizontal="center"/>
    </xf>
    <xf numFmtId="0" fontId="13" fillId="0" borderId="5" xfId="0" applyNumberFormat="1" applyFont="1" applyFill="1" applyBorder="1" applyAlignment="1">
      <alignment horizontal="center"/>
    </xf>
    <xf numFmtId="0" fontId="16" fillId="0" borderId="8" xfId="0" applyFont="1" applyBorder="1" applyAlignment="1">
      <alignment horizontal="center" wrapText="1"/>
    </xf>
    <xf numFmtId="0" fontId="17" fillId="0" borderId="1" xfId="0" applyNumberFormat="1" applyFont="1" applyFill="1" applyBorder="1" applyAlignment="1"/>
    <xf numFmtId="0" fontId="17" fillId="0" borderId="2" xfId="0" applyNumberFormat="1" applyFont="1" applyFill="1" applyBorder="1" applyAlignment="1"/>
    <xf numFmtId="3" fontId="17" fillId="0" borderId="2" xfId="0" applyNumberFormat="1" applyFont="1" applyFill="1" applyBorder="1" applyAlignment="1">
      <alignment horizontal="center"/>
    </xf>
    <xf numFmtId="0" fontId="18" fillId="0" borderId="2" xfId="0" applyNumberFormat="1" applyFont="1" applyFill="1" applyBorder="1" applyAlignment="1">
      <alignment wrapText="1"/>
    </xf>
    <xf numFmtId="164" fontId="17" fillId="0" borderId="2" xfId="0" applyNumberFormat="1" applyFont="1" applyFill="1" applyBorder="1" applyAlignment="1">
      <alignment horizontal="center"/>
    </xf>
    <xf numFmtId="3" fontId="18" fillId="0" borderId="2" xfId="0" applyNumberFormat="1" applyFont="1" applyFill="1" applyBorder="1" applyAlignment="1">
      <alignment horizontal="center" wrapText="1"/>
    </xf>
    <xf numFmtId="10" fontId="14" fillId="0" borderId="10" xfId="0" applyNumberFormat="1" applyFont="1" applyBorder="1" applyAlignment="1">
      <alignment horizontal="center"/>
    </xf>
    <xf numFmtId="0" fontId="17" fillId="0" borderId="3" xfId="0" applyNumberFormat="1" applyFont="1" applyFill="1" applyBorder="1" applyAlignment="1"/>
    <xf numFmtId="0" fontId="17" fillId="0" borderId="0" xfId="0" applyNumberFormat="1" applyFont="1" applyFill="1" applyBorder="1" applyAlignment="1"/>
    <xf numFmtId="3" fontId="17" fillId="0" borderId="0" xfId="0" applyNumberFormat="1" applyFont="1" applyFill="1" applyBorder="1" applyAlignment="1">
      <alignment horizontal="center"/>
    </xf>
    <xf numFmtId="0" fontId="18" fillId="0" borderId="0" xfId="0" applyFont="1" applyBorder="1" applyAlignment="1">
      <alignment vertical="center"/>
    </xf>
    <xf numFmtId="164" fontId="17" fillId="0" borderId="0" xfId="0" applyNumberFormat="1" applyFont="1" applyFill="1" applyBorder="1" applyAlignment="1">
      <alignment horizontal="center"/>
    </xf>
    <xf numFmtId="3" fontId="18" fillId="0" borderId="0" xfId="0" applyNumberFormat="1" applyFont="1" applyFill="1" applyBorder="1" applyAlignment="1">
      <alignment horizontal="center" wrapText="1"/>
    </xf>
    <xf numFmtId="0" fontId="14" fillId="0" borderId="0" xfId="0" applyFont="1" applyBorder="1" applyAlignment="1">
      <alignment vertical="center"/>
    </xf>
    <xf numFmtId="0" fontId="17" fillId="0" borderId="4" xfId="0" applyNumberFormat="1" applyFont="1" applyFill="1" applyBorder="1" applyAlignment="1"/>
    <xf numFmtId="0" fontId="17" fillId="0" borderId="5" xfId="0" applyNumberFormat="1" applyFont="1" applyFill="1" applyBorder="1" applyAlignment="1"/>
    <xf numFmtId="3" fontId="17" fillId="0" borderId="5" xfId="0" applyNumberFormat="1" applyFont="1" applyFill="1" applyBorder="1" applyAlignment="1">
      <alignment horizontal="center"/>
    </xf>
    <xf numFmtId="0" fontId="18" fillId="0" borderId="5" xfId="0" applyNumberFormat="1" applyFont="1" applyFill="1" applyBorder="1" applyAlignment="1">
      <alignment wrapText="1"/>
    </xf>
    <xf numFmtId="164" fontId="17" fillId="0" borderId="5" xfId="0" applyNumberFormat="1" applyFont="1" applyFill="1" applyBorder="1" applyAlignment="1">
      <alignment horizontal="center"/>
    </xf>
    <xf numFmtId="3" fontId="18" fillId="0" borderId="5" xfId="0" applyNumberFormat="1" applyFont="1" applyFill="1" applyBorder="1" applyAlignment="1">
      <alignment horizontal="center" wrapText="1"/>
    </xf>
    <xf numFmtId="10" fontId="14" fillId="0" borderId="8" xfId="0" applyNumberFormat="1" applyFont="1" applyBorder="1" applyAlignment="1">
      <alignment horizontal="center"/>
    </xf>
    <xf numFmtId="0" fontId="13" fillId="0" borderId="11" xfId="0" applyNumberFormat="1" applyFont="1" applyFill="1" applyBorder="1" applyAlignment="1"/>
    <xf numFmtId="0" fontId="13" fillId="0" borderId="6" xfId="0" applyNumberFormat="1" applyFont="1" applyFill="1" applyBorder="1" applyAlignment="1"/>
    <xf numFmtId="3" fontId="13" fillId="0" borderId="6" xfId="0" applyNumberFormat="1" applyFont="1" applyFill="1" applyBorder="1" applyAlignment="1">
      <alignment horizontal="center"/>
    </xf>
    <xf numFmtId="3" fontId="18" fillId="0" borderId="6" xfId="0" applyNumberFormat="1" applyFont="1" applyFill="1" applyBorder="1" applyAlignment="1">
      <alignment wrapText="1"/>
    </xf>
    <xf numFmtId="9" fontId="13" fillId="0" borderId="6" xfId="0" applyNumberFormat="1" applyFont="1" applyFill="1" applyBorder="1" applyAlignment="1">
      <alignment horizontal="center"/>
    </xf>
    <xf numFmtId="164" fontId="13" fillId="0" borderId="6" xfId="0" applyNumberFormat="1" applyFont="1" applyFill="1" applyBorder="1" applyAlignment="1">
      <alignment horizontal="center"/>
    </xf>
    <xf numFmtId="3" fontId="15" fillId="0" borderId="6" xfId="0" applyNumberFormat="1" applyFont="1" applyFill="1" applyBorder="1" applyAlignment="1">
      <alignment horizontal="center" wrapText="1"/>
    </xf>
    <xf numFmtId="9" fontId="16" fillId="0" borderId="7" xfId="0" applyNumberFormat="1" applyFont="1" applyBorder="1" applyAlignment="1">
      <alignment horizontal="center"/>
    </xf>
    <xf numFmtId="0" fontId="17" fillId="0" borderId="11" xfId="0" applyNumberFormat="1" applyFont="1" applyFill="1" applyBorder="1" applyAlignment="1"/>
    <xf numFmtId="0" fontId="17" fillId="0" borderId="6" xfId="0" applyNumberFormat="1" applyFont="1" applyFill="1" applyBorder="1" applyAlignment="1"/>
    <xf numFmtId="3" fontId="17" fillId="0" borderId="6" xfId="0" applyNumberFormat="1" applyFont="1" applyFill="1" applyBorder="1" applyAlignment="1">
      <alignment horizontal="center"/>
    </xf>
    <xf numFmtId="0" fontId="18" fillId="0" borderId="6" xfId="0" applyNumberFormat="1" applyFont="1" applyFill="1" applyBorder="1" applyAlignment="1">
      <alignment wrapText="1"/>
    </xf>
    <xf numFmtId="164" fontId="17" fillId="0" borderId="6" xfId="0" applyNumberFormat="1" applyFont="1" applyFill="1" applyBorder="1" applyAlignment="1">
      <alignment horizontal="center"/>
    </xf>
    <xf numFmtId="3" fontId="18" fillId="0" borderId="6" xfId="0" applyNumberFormat="1" applyFont="1" applyFill="1" applyBorder="1" applyAlignment="1">
      <alignment horizontal="center" wrapText="1"/>
    </xf>
    <xf numFmtId="0" fontId="14" fillId="2" borderId="0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5" xfId="0" applyNumberFormat="1" applyFont="1" applyFill="1" applyBorder="1" applyAlignment="1">
      <alignment wrapText="1"/>
    </xf>
    <xf numFmtId="0" fontId="14" fillId="2" borderId="8" xfId="0" applyNumberFormat="1" applyFont="1" applyFill="1" applyBorder="1" applyAlignment="1">
      <alignment wrapText="1"/>
    </xf>
    <xf numFmtId="0" fontId="13" fillId="0" borderId="1" xfId="0" applyNumberFormat="1" applyFont="1" applyFill="1" applyBorder="1" applyAlignment="1"/>
    <xf numFmtId="0" fontId="16" fillId="0" borderId="2" xfId="0" applyNumberFormat="1" applyFont="1" applyFill="1" applyBorder="1" applyAlignment="1">
      <alignment horizontal="center" wrapText="1"/>
    </xf>
    <xf numFmtId="0" fontId="16" fillId="0" borderId="6" xfId="0" applyNumberFormat="1" applyFont="1" applyFill="1" applyBorder="1" applyAlignment="1">
      <alignment horizontal="center" wrapText="1"/>
    </xf>
    <xf numFmtId="0" fontId="15" fillId="0" borderId="9" xfId="0" applyNumberFormat="1" applyFont="1" applyFill="1" applyBorder="1" applyAlignment="1">
      <alignment horizontal="center" wrapText="1"/>
    </xf>
    <xf numFmtId="0" fontId="16" fillId="0" borderId="0" xfId="0" applyNumberFormat="1" applyFont="1" applyFill="1" applyBorder="1" applyAlignment="1">
      <alignment horizontal="center" wrapText="1"/>
    </xf>
    <xf numFmtId="0" fontId="19" fillId="0" borderId="2" xfId="0" applyNumberFormat="1" applyFont="1" applyFill="1" applyBorder="1" applyAlignment="1">
      <alignment horizontal="center" wrapText="1"/>
    </xf>
    <xf numFmtId="0" fontId="20" fillId="0" borderId="2" xfId="0" applyNumberFormat="1" applyFont="1" applyFill="1" applyBorder="1" applyAlignment="1">
      <alignment horizontal="center" wrapText="1"/>
    </xf>
    <xf numFmtId="0" fontId="20" fillId="0" borderId="2" xfId="0" applyNumberFormat="1" applyFont="1" applyFill="1" applyBorder="1" applyAlignment="1">
      <alignment horizontal="center"/>
    </xf>
    <xf numFmtId="0" fontId="21" fillId="0" borderId="10" xfId="0" applyNumberFormat="1" applyFont="1" applyFill="1" applyBorder="1" applyAlignment="1">
      <alignment horizontal="center" wrapText="1"/>
    </xf>
    <xf numFmtId="0" fontId="19" fillId="0" borderId="0" xfId="0" applyNumberFormat="1" applyFont="1" applyFill="1" applyBorder="1" applyAlignment="1">
      <alignment horizontal="center" wrapText="1"/>
    </xf>
    <xf numFmtId="0" fontId="20" fillId="0" borderId="0" xfId="0" applyNumberFormat="1" applyFont="1" applyFill="1" applyBorder="1" applyAlignment="1">
      <alignment horizontal="center" wrapText="1"/>
    </xf>
    <xf numFmtId="0" fontId="20" fillId="0" borderId="0" xfId="0" applyNumberFormat="1" applyFont="1" applyFill="1" applyBorder="1" applyAlignment="1">
      <alignment horizontal="center"/>
    </xf>
    <xf numFmtId="0" fontId="13" fillId="0" borderId="4" xfId="0" applyNumberFormat="1" applyFont="1" applyFill="1" applyBorder="1" applyAlignment="1"/>
    <xf numFmtId="0" fontId="16" fillId="0" borderId="5" xfId="0" applyNumberFormat="1" applyFont="1" applyFill="1" applyBorder="1" applyAlignment="1">
      <alignment horizontal="center" wrapText="1"/>
    </xf>
    <xf numFmtId="0" fontId="19" fillId="0" borderId="5" xfId="0" applyNumberFormat="1" applyFont="1" applyFill="1" applyBorder="1" applyAlignment="1">
      <alignment horizontal="center" wrapText="1"/>
    </xf>
    <xf numFmtId="0" fontId="20" fillId="0" borderId="5" xfId="0" applyNumberFormat="1" applyFont="1" applyFill="1" applyBorder="1" applyAlignment="1">
      <alignment horizontal="center" wrapText="1"/>
    </xf>
    <xf numFmtId="0" fontId="20" fillId="0" borderId="5" xfId="0" applyNumberFormat="1" applyFont="1" applyFill="1" applyBorder="1" applyAlignment="1">
      <alignment horizontal="center"/>
    </xf>
    <xf numFmtId="0" fontId="21" fillId="0" borderId="8" xfId="0" applyNumberFormat="1" applyFont="1" applyFill="1" applyBorder="1" applyAlignment="1">
      <alignment horizontal="center" wrapText="1"/>
    </xf>
    <xf numFmtId="0" fontId="13" fillId="2" borderId="3" xfId="0" applyNumberFormat="1" applyFont="1" applyFill="1" applyBorder="1" applyAlignment="1"/>
    <xf numFmtId="3" fontId="13" fillId="2" borderId="2" xfId="0" applyNumberFormat="1" applyFont="1" applyFill="1" applyBorder="1" applyAlignment="1">
      <alignment horizontal="center"/>
    </xf>
    <xf numFmtId="164" fontId="17" fillId="2" borderId="2" xfId="0" applyNumberFormat="1" applyFont="1" applyFill="1" applyBorder="1" applyAlignment="1">
      <alignment horizontal="center"/>
    </xf>
    <xf numFmtId="164" fontId="17" fillId="2" borderId="0" xfId="0" applyNumberFormat="1" applyFont="1" applyFill="1" applyBorder="1" applyAlignment="1">
      <alignment horizontal="center"/>
    </xf>
    <xf numFmtId="164" fontId="17" fillId="2" borderId="9" xfId="0" applyNumberFormat="1" applyFont="1" applyFill="1" applyBorder="1" applyAlignment="1">
      <alignment horizontal="center"/>
    </xf>
    <xf numFmtId="0" fontId="14" fillId="0" borderId="3" xfId="0" applyFont="1" applyBorder="1"/>
    <xf numFmtId="3" fontId="14" fillId="0" borderId="0" xfId="0" applyNumberFormat="1" applyFont="1" applyBorder="1" applyAlignment="1">
      <alignment horizontal="center"/>
    </xf>
    <xf numFmtId="164" fontId="18" fillId="0" borderId="0" xfId="0" applyNumberFormat="1" applyFont="1" applyFill="1" applyBorder="1" applyAlignment="1">
      <alignment horizontal="center" wrapText="1"/>
    </xf>
    <xf numFmtId="164" fontId="17" fillId="0" borderId="10" xfId="0" applyNumberFormat="1" applyFont="1" applyFill="1" applyBorder="1" applyAlignment="1">
      <alignment horizontal="center"/>
    </xf>
    <xf numFmtId="0" fontId="14" fillId="0" borderId="4" xfId="0" applyFont="1" applyBorder="1"/>
    <xf numFmtId="3" fontId="14" fillId="0" borderId="5" xfId="0" applyNumberFormat="1" applyFont="1" applyBorder="1" applyAlignment="1">
      <alignment horizontal="center"/>
    </xf>
    <xf numFmtId="164" fontId="17" fillId="0" borderId="8" xfId="0" applyNumberFormat="1" applyFont="1" applyFill="1" applyBorder="1" applyAlignment="1">
      <alignment horizontal="center"/>
    </xf>
    <xf numFmtId="0" fontId="13" fillId="0" borderId="8" xfId="0" applyNumberFormat="1" applyFont="1" applyFill="1" applyBorder="1" applyAlignment="1">
      <alignment horizontal="center"/>
    </xf>
    <xf numFmtId="0" fontId="16" fillId="0" borderId="6" xfId="0" applyFont="1" applyBorder="1" applyAlignment="1">
      <alignment horizontal="center" wrapText="1"/>
    </xf>
    <xf numFmtId="0" fontId="13" fillId="0" borderId="5" xfId="0" applyNumberFormat="1" applyFont="1" applyFill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3" fillId="0" borderId="6" xfId="0" applyNumberFormat="1" applyFont="1" applyFill="1" applyBorder="1" applyAlignment="1">
      <alignment horizontal="center" wrapText="1"/>
    </xf>
    <xf numFmtId="0" fontId="13" fillId="0" borderId="7" xfId="0" applyNumberFormat="1" applyFont="1" applyFill="1" applyBorder="1" applyAlignment="1">
      <alignment horizontal="center" wrapText="1"/>
    </xf>
    <xf numFmtId="0" fontId="16" fillId="2" borderId="3" xfId="0" applyNumberFormat="1" applyFont="1" applyFill="1" applyBorder="1" applyAlignment="1">
      <alignment wrapText="1"/>
    </xf>
    <xf numFmtId="3" fontId="13" fillId="2" borderId="0" xfId="0" applyNumberFormat="1" applyFont="1" applyFill="1" applyBorder="1" applyAlignment="1">
      <alignment horizontal="center"/>
    </xf>
    <xf numFmtId="3" fontId="16" fillId="2" borderId="0" xfId="0" applyNumberFormat="1" applyFont="1" applyFill="1" applyBorder="1" applyAlignment="1">
      <alignment horizontal="center" wrapText="1"/>
    </xf>
    <xf numFmtId="10" fontId="16" fillId="2" borderId="0" xfId="0" applyNumberFormat="1" applyFont="1" applyFill="1" applyBorder="1" applyAlignment="1">
      <alignment horizontal="center" wrapText="1"/>
    </xf>
    <xf numFmtId="0" fontId="16" fillId="2" borderId="10" xfId="0" applyFont="1" applyFill="1" applyBorder="1" applyAlignment="1">
      <alignment horizontal="center"/>
    </xf>
    <xf numFmtId="10" fontId="14" fillId="0" borderId="0" xfId="0" applyNumberFormat="1" applyFont="1" applyBorder="1" applyAlignment="1">
      <alignment horizontal="center"/>
    </xf>
    <xf numFmtId="10" fontId="14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FF3300"/>
      <color rgb="FF3333FF"/>
      <color rgb="FFCC3300"/>
      <color rgb="FFFF9933"/>
      <color rgb="FF000000"/>
      <color rgb="FFF6F5E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2000</a:t>
            </a:r>
          </a:p>
        </c:rich>
      </c:tx>
      <c:layout>
        <c:manualLayout>
          <c:xMode val="edge"/>
          <c:yMode val="edge"/>
          <c:x val="0.73940193544509236"/>
          <c:y val="4.7068891741548997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0489671615475553E-2"/>
          <c:y val="0.11384775555173704"/>
          <c:w val="0.81902065676904889"/>
          <c:h val="0.7808624692131711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CC3300"/>
              </a:solidFill>
            </c:spPr>
          </c:dPt>
          <c:dPt>
            <c:idx val="1"/>
            <c:bubble3D val="0"/>
            <c:spPr>
              <a:solidFill>
                <a:srgbClr val="00FFFF"/>
              </a:solidFill>
            </c:spPr>
          </c:dPt>
          <c:dPt>
            <c:idx val="2"/>
            <c:bubble3D val="0"/>
            <c:spPr>
              <a:solidFill>
                <a:srgbClr val="FF3300"/>
              </a:solidFill>
            </c:spPr>
          </c:dPt>
          <c:dPt>
            <c:idx val="3"/>
            <c:bubble3D val="0"/>
            <c:spPr>
              <a:solidFill>
                <a:srgbClr val="7030A0"/>
              </a:solidFill>
            </c:spPr>
          </c:dPt>
          <c:dPt>
            <c:idx val="4"/>
            <c:bubble3D val="0"/>
            <c:spPr>
              <a:solidFill>
                <a:srgbClr val="FFFF00"/>
              </a:solidFill>
            </c:spPr>
          </c:dPt>
          <c:dPt>
            <c:idx val="5"/>
            <c:bubble3D val="0"/>
            <c:spPr>
              <a:solidFill>
                <a:srgbClr val="3333FF"/>
              </a:solidFill>
            </c:spPr>
          </c:dPt>
          <c:dPt>
            <c:idx val="6"/>
            <c:bubble3D val="0"/>
            <c:spPr>
              <a:solidFill>
                <a:srgbClr val="92D050"/>
              </a:solidFill>
            </c:spPr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22097966164969582"/>
                  <c:y val="0.267831438259116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8081965899300756"/>
                  <c:y val="0.1324300284030606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22311846381896566"/>
                  <c:y val="4.015489558881236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2.7098234858047325E-3"/>
                  <c:y val="-1.80977698711922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9.6563482999739533E-2"/>
                  <c:y val="-2.72851323623058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6494079461441366"/>
                  <c:y val="3.03484850016341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'Race &amp; Ethnicity'!$A$6:$B$12</c:f>
              <c:strCache>
                <c:ptCount val="7"/>
                <c:pt idx="0">
                  <c:v>White</c:v>
                </c:pt>
                <c:pt idx="1">
                  <c:v>Black or African American</c:v>
                </c:pt>
                <c:pt idx="2">
                  <c:v>American Indian/Alaska Native</c:v>
                </c:pt>
                <c:pt idx="3">
                  <c:v>Asian</c:v>
                </c:pt>
                <c:pt idx="4">
                  <c:v>Native Hawaiian/Pacific Islander</c:v>
                </c:pt>
                <c:pt idx="5">
                  <c:v>Other</c:v>
                </c:pt>
                <c:pt idx="6">
                  <c:v>Two or More Races</c:v>
                </c:pt>
              </c:strCache>
            </c:strRef>
          </c:cat>
          <c:val>
            <c:numRef>
              <c:f>'Race &amp; Ethnicity'!$C$6:$C$12</c:f>
              <c:numCache>
                <c:formatCode>#,##0</c:formatCode>
                <c:ptCount val="7"/>
                <c:pt idx="0">
                  <c:v>59594</c:v>
                </c:pt>
                <c:pt idx="1">
                  <c:v>121</c:v>
                </c:pt>
                <c:pt idx="2">
                  <c:v>280</c:v>
                </c:pt>
                <c:pt idx="3">
                  <c:v>309</c:v>
                </c:pt>
                <c:pt idx="4">
                  <c:v>77</c:v>
                </c:pt>
                <c:pt idx="5">
                  <c:v>2437</c:v>
                </c:pt>
                <c:pt idx="6">
                  <c:v>718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2010</a:t>
            </a:r>
          </a:p>
        </c:rich>
      </c:tx>
      <c:layout>
        <c:manualLayout>
          <c:xMode val="edge"/>
          <c:yMode val="edge"/>
          <c:x val="0.71440131968676901"/>
          <c:y val="8.5142613878246065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CC3300"/>
              </a:solidFill>
            </c:spPr>
          </c:dPt>
          <c:dPt>
            <c:idx val="1"/>
            <c:bubble3D val="0"/>
            <c:spPr>
              <a:solidFill>
                <a:srgbClr val="00FFFF"/>
              </a:solidFill>
            </c:spPr>
          </c:dPt>
          <c:dPt>
            <c:idx val="2"/>
            <c:bubble3D val="0"/>
            <c:spPr>
              <a:solidFill>
                <a:srgbClr val="FF9933"/>
              </a:solidFill>
            </c:spPr>
          </c:dPt>
          <c:dPt>
            <c:idx val="3"/>
            <c:bubble3D val="0"/>
            <c:spPr>
              <a:solidFill>
                <a:srgbClr val="7030A0"/>
              </a:solidFill>
            </c:spPr>
          </c:dPt>
          <c:dPt>
            <c:idx val="4"/>
            <c:bubble3D val="0"/>
            <c:spPr>
              <a:solidFill>
                <a:srgbClr val="FFFF00"/>
              </a:solidFill>
            </c:spPr>
          </c:dPt>
          <c:dPt>
            <c:idx val="5"/>
            <c:bubble3D val="0"/>
            <c:spPr>
              <a:solidFill>
                <a:srgbClr val="3333FF"/>
              </a:solidFill>
            </c:spPr>
          </c:dPt>
          <c:dPt>
            <c:idx val="6"/>
            <c:bubble3D val="0"/>
            <c:spPr>
              <a:solidFill>
                <a:srgbClr val="92D050"/>
              </a:solidFill>
            </c:spPr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43172177612889"/>
                  <c:y val="0.284054531497739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9510046828989869"/>
                  <c:y val="0.1417091541718204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4305867244353929"/>
                  <c:y val="-2.44265443831015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2.1681865549343399E-2"/>
                  <c:y val="-2.42371523482936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1627620888410366"/>
                  <c:y val="-4.312205227220160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445427795578271"/>
                  <c:y val="2.52689199290701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'Race &amp; Ethnicity'!$A$6:$B$12</c:f>
              <c:strCache>
                <c:ptCount val="7"/>
                <c:pt idx="0">
                  <c:v>White</c:v>
                </c:pt>
                <c:pt idx="1">
                  <c:v>Black or African American</c:v>
                </c:pt>
                <c:pt idx="2">
                  <c:v>American Indian/Alaska Native</c:v>
                </c:pt>
                <c:pt idx="3">
                  <c:v>Asian</c:v>
                </c:pt>
                <c:pt idx="4">
                  <c:v>Native Hawaiian/Pacific Islander</c:v>
                </c:pt>
                <c:pt idx="5">
                  <c:v>Other</c:v>
                </c:pt>
                <c:pt idx="6">
                  <c:v>Two or More Races</c:v>
                </c:pt>
              </c:strCache>
            </c:strRef>
          </c:cat>
          <c:val>
            <c:numRef>
              <c:f>'Race &amp; Ethnicity'!$F$6:$F$12</c:f>
              <c:numCache>
                <c:formatCode>#,##0</c:formatCode>
                <c:ptCount val="7"/>
                <c:pt idx="0">
                  <c:v>74620</c:v>
                </c:pt>
                <c:pt idx="1">
                  <c:v>305</c:v>
                </c:pt>
                <c:pt idx="2">
                  <c:v>338</c:v>
                </c:pt>
                <c:pt idx="3">
                  <c:v>664</c:v>
                </c:pt>
                <c:pt idx="4">
                  <c:v>95</c:v>
                </c:pt>
                <c:pt idx="5">
                  <c:v>4974</c:v>
                </c:pt>
                <c:pt idx="6">
                  <c:v>1246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>
                <a:latin typeface="Garamond" pitchFamily="18" charset="0"/>
              </a:rPr>
              <a:t>Change in Hispanic Population by County</a:t>
            </a:r>
          </a:p>
          <a:p>
            <a:pPr>
              <a:defRPr/>
            </a:pPr>
            <a:r>
              <a:rPr lang="en-US" sz="1000">
                <a:latin typeface="Garamond" pitchFamily="18" charset="0"/>
              </a:rPr>
              <a:t>Western Greater Yellowstone Area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08573928258967"/>
          <c:y val="0.19723388743073783"/>
          <c:w val="0.86235870516185475"/>
          <c:h val="0.51878645377661126"/>
        </c:manualLayout>
      </c:layout>
      <c:bar3DChart>
        <c:barDir val="col"/>
        <c:grouping val="clustered"/>
        <c:varyColors val="0"/>
        <c:ser>
          <c:idx val="0"/>
          <c:order val="0"/>
          <c:tx>
            <c:v>2000</c:v>
          </c:tx>
          <c:invertIfNegative val="0"/>
          <c:cat>
            <c:strRef>
              <c:f>'Change Hispanic by County'!$A$7:$A$10</c:f>
              <c:strCache>
                <c:ptCount val="4"/>
                <c:pt idx="0">
                  <c:v>Fremont</c:v>
                </c:pt>
                <c:pt idx="1">
                  <c:v>Madison</c:v>
                </c:pt>
                <c:pt idx="2">
                  <c:v>Teton, Idaho</c:v>
                </c:pt>
                <c:pt idx="3">
                  <c:v>Teton, Wyoming</c:v>
                </c:pt>
              </c:strCache>
            </c:strRef>
          </c:cat>
          <c:val>
            <c:numRef>
              <c:f>'Change Hispanic by County'!$E$7:$E$10</c:f>
              <c:numCache>
                <c:formatCode>#,##0</c:formatCode>
                <c:ptCount val="4"/>
                <c:pt idx="0">
                  <c:v>1255</c:v>
                </c:pt>
                <c:pt idx="1">
                  <c:v>1078</c:v>
                </c:pt>
                <c:pt idx="2">
                  <c:v>705</c:v>
                </c:pt>
                <c:pt idx="3">
                  <c:v>1185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'Change Hispanic by County'!$A$7:$A$10</c:f>
              <c:strCache>
                <c:ptCount val="4"/>
                <c:pt idx="0">
                  <c:v>Fremont</c:v>
                </c:pt>
                <c:pt idx="1">
                  <c:v>Madison</c:v>
                </c:pt>
                <c:pt idx="2">
                  <c:v>Teton, Idaho</c:v>
                </c:pt>
                <c:pt idx="3">
                  <c:v>Teton, Wyoming</c:v>
                </c:pt>
              </c:strCache>
            </c:strRef>
          </c:cat>
          <c:val>
            <c:numRef>
              <c:f>'Change Hispanic by County'!$F$7:$F$10</c:f>
              <c:numCache>
                <c:formatCode>#,##0</c:formatCode>
                <c:ptCount val="4"/>
                <c:pt idx="0">
                  <c:v>1694</c:v>
                </c:pt>
                <c:pt idx="1">
                  <c:v>2218</c:v>
                </c:pt>
                <c:pt idx="2">
                  <c:v>1721</c:v>
                </c:pt>
                <c:pt idx="3">
                  <c:v>3191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52808832"/>
        <c:axId val="152810624"/>
        <c:axId val="0"/>
      </c:bar3DChart>
      <c:catAx>
        <c:axId val="152808832"/>
        <c:scaling>
          <c:orientation val="minMax"/>
        </c:scaling>
        <c:delete val="0"/>
        <c:axPos val="b"/>
        <c:majorTickMark val="out"/>
        <c:minorTickMark val="none"/>
        <c:tickLblPos val="nextTo"/>
        <c:crossAx val="152810624"/>
        <c:crosses val="autoZero"/>
        <c:auto val="1"/>
        <c:lblAlgn val="ctr"/>
        <c:lblOffset val="100"/>
        <c:noMultiLvlLbl val="0"/>
      </c:catAx>
      <c:valAx>
        <c:axId val="1528106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528088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600">
                <a:latin typeface="Garamond" pitchFamily="18" charset="0"/>
              </a:rPr>
              <a:t>Changes</a:t>
            </a:r>
            <a:r>
              <a:rPr lang="en-US" sz="1600" baseline="0">
                <a:latin typeface="Garamond" pitchFamily="18" charset="0"/>
              </a:rPr>
              <a:t> in Population</a:t>
            </a:r>
          </a:p>
          <a:p>
            <a:pPr>
              <a:defRPr sz="1000"/>
            </a:pPr>
            <a:r>
              <a:rPr lang="en-US" sz="1600" b="1">
                <a:latin typeface="Garamond" pitchFamily="18" charset="0"/>
              </a:rPr>
              <a:t>Western</a:t>
            </a:r>
            <a:r>
              <a:rPr lang="en-US" sz="1600" b="1" baseline="0">
                <a:latin typeface="Garamond" pitchFamily="18" charset="0"/>
              </a:rPr>
              <a:t> Greater Yellowstone Area</a:t>
            </a:r>
          </a:p>
          <a:p>
            <a:pPr>
              <a:defRPr sz="1000"/>
            </a:pPr>
            <a:r>
              <a:rPr lang="en-US" sz="1600" b="1" baseline="0">
                <a:latin typeface="Garamond" pitchFamily="18" charset="0"/>
              </a:rPr>
              <a:t>Compiled from U.S. Census Bureau Data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</c:spPr>
          </c:dPt>
          <c:dLbls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'Intercensal Population'!$A$6:$A$16</c:f>
              <c:strCache>
                <c:ptCount val="11"/>
                <c:pt idx="0">
                  <c:v>2000 Census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 Census</c:v>
                </c:pt>
              </c:strCache>
            </c:strRef>
          </c:cat>
          <c:val>
            <c:numRef>
              <c:f>'Intercensal Population'!$B$6:$B$16</c:f>
              <c:numCache>
                <c:formatCode>#,##0</c:formatCode>
                <c:ptCount val="11"/>
                <c:pt idx="0">
                  <c:v>63536</c:v>
                </c:pt>
                <c:pt idx="1">
                  <c:v>64639</c:v>
                </c:pt>
                <c:pt idx="2">
                  <c:v>66083</c:v>
                </c:pt>
                <c:pt idx="3">
                  <c:v>68450</c:v>
                </c:pt>
                <c:pt idx="4">
                  <c:v>71328</c:v>
                </c:pt>
                <c:pt idx="5">
                  <c:v>73574</c:v>
                </c:pt>
                <c:pt idx="6">
                  <c:v>75690</c:v>
                </c:pt>
                <c:pt idx="7">
                  <c:v>77781</c:v>
                </c:pt>
                <c:pt idx="8">
                  <c:v>79844</c:v>
                </c:pt>
                <c:pt idx="9">
                  <c:v>81045</c:v>
                </c:pt>
                <c:pt idx="10">
                  <c:v>82242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2883968"/>
        <c:axId val="152891392"/>
      </c:barChart>
      <c:catAx>
        <c:axId val="1528839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Garamond" pitchFamily="18" charset="0"/>
              </a:defRPr>
            </a:pPr>
            <a:endParaRPr lang="en-US"/>
          </a:p>
        </c:txPr>
        <c:crossAx val="152891392"/>
        <c:crosses val="autoZero"/>
        <c:auto val="1"/>
        <c:lblAlgn val="ctr"/>
        <c:lblOffset val="100"/>
        <c:noMultiLvlLbl val="0"/>
      </c:catAx>
      <c:valAx>
        <c:axId val="152891392"/>
        <c:scaling>
          <c:orientation val="minMax"/>
        </c:scaling>
        <c:delete val="0"/>
        <c:axPos val="l"/>
        <c:majorGridlines>
          <c:spPr>
            <a:ln w="12700"/>
          </c:spPr>
        </c:majorGridlines>
        <c:numFmt formatCode="#,##0" sourceLinked="1"/>
        <c:majorTickMark val="out"/>
        <c:minorTickMark val="none"/>
        <c:tickLblPos val="nextTo"/>
        <c:crossAx val="152883968"/>
        <c:crosses val="autoZero"/>
        <c:crossBetween val="between"/>
      </c:valAx>
      <c:spPr>
        <a:solidFill>
          <a:srgbClr val="F6F5EE"/>
        </a:solidFill>
      </c:spPr>
    </c:plotArea>
    <c:plotVisOnly val="1"/>
    <c:dispBlanksAs val="gap"/>
    <c:showDLblsOverMax val="0"/>
  </c:chart>
  <c:spPr>
    <a:solidFill>
      <a:schemeClr val="accent3">
        <a:lumMod val="60000"/>
        <a:lumOff val="40000"/>
      </a:schemeClr>
    </a:solidFill>
    <a:ln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>
                <a:latin typeface="Garamond" pitchFamily="18" charset="0"/>
              </a:rPr>
              <a:t>Ten-Year</a:t>
            </a:r>
            <a:r>
              <a:rPr lang="en-US" sz="1000" baseline="0">
                <a:latin typeface="Garamond" pitchFamily="18" charset="0"/>
              </a:rPr>
              <a:t> Population Change by County</a:t>
            </a:r>
          </a:p>
          <a:p>
            <a:pPr>
              <a:defRPr/>
            </a:pPr>
            <a:r>
              <a:rPr lang="en-US" sz="1000" baseline="0">
                <a:latin typeface="Garamond" pitchFamily="18" charset="0"/>
              </a:rPr>
              <a:t>Western Greater Yellowstone Area</a:t>
            </a:r>
            <a:endParaRPr lang="en-US" sz="1000">
              <a:latin typeface="Garamond" pitchFamily="18" charset="0"/>
            </a:endParaRPr>
          </a:p>
        </c:rich>
      </c:tx>
      <c:layout/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822843953016515E-2"/>
          <c:y val="0.18859017124851427"/>
          <c:w val="0.9126010597483345"/>
          <c:h val="0.59390399905191138"/>
        </c:manualLayout>
      </c:layout>
      <c:bar3DChart>
        <c:barDir val="col"/>
        <c:grouping val="standard"/>
        <c:varyColors val="0"/>
        <c:ser>
          <c:idx val="0"/>
          <c:order val="0"/>
          <c:tx>
            <c:v>2000 Population</c:v>
          </c:tx>
          <c:spPr>
            <a:solidFill>
              <a:schemeClr val="bg2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3.9399552006353818E-3"/>
                  <c:y val="9.73882248782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9700551615445231E-3"/>
                  <c:y val="0.110668437361664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9700551615444511E-3"/>
                  <c:y val="7.9681274900398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5.9101654846335696E-3"/>
                  <c:y val="0.106241699867197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'Ten-Year Pop Change by County'!$A$6:$A$9</c:f>
              <c:strCache>
                <c:ptCount val="4"/>
                <c:pt idx="0">
                  <c:v>Fremont</c:v>
                </c:pt>
                <c:pt idx="1">
                  <c:v>Madison</c:v>
                </c:pt>
                <c:pt idx="2">
                  <c:v>Teton, Idaho</c:v>
                </c:pt>
                <c:pt idx="3">
                  <c:v>Teton, Wyoming</c:v>
                </c:pt>
              </c:strCache>
            </c:strRef>
          </c:cat>
          <c:val>
            <c:numRef>
              <c:f>'Ten-Year Pop Change by County'!$B$6:$B$9</c:f>
              <c:numCache>
                <c:formatCode>#,##0</c:formatCode>
                <c:ptCount val="4"/>
                <c:pt idx="0">
                  <c:v>11819</c:v>
                </c:pt>
                <c:pt idx="1">
                  <c:v>27467</c:v>
                </c:pt>
                <c:pt idx="2">
                  <c:v>5999</c:v>
                </c:pt>
                <c:pt idx="3">
                  <c:v>18251</c:v>
                </c:pt>
              </c:numCache>
            </c:numRef>
          </c:val>
        </c:ser>
        <c:ser>
          <c:idx val="1"/>
          <c:order val="1"/>
          <c:tx>
            <c:v>2010 Population</c:v>
          </c:tx>
          <c:spPr>
            <a:solidFill>
              <a:schemeClr val="accent3">
                <a:lumMod val="5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2.1670606776989756E-2"/>
                  <c:y val="4.4267374944665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8802206461780922E-3"/>
                  <c:y val="-8.8534749889331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8502758077226166E-3"/>
                  <c:y val="-4.4267374944665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'Ten-Year Pop Change by County'!$A$6:$A$9</c:f>
              <c:strCache>
                <c:ptCount val="4"/>
                <c:pt idx="0">
                  <c:v>Fremont</c:v>
                </c:pt>
                <c:pt idx="1">
                  <c:v>Madison</c:v>
                </c:pt>
                <c:pt idx="2">
                  <c:v>Teton, Idaho</c:v>
                </c:pt>
                <c:pt idx="3">
                  <c:v>Teton, Wyoming</c:v>
                </c:pt>
              </c:strCache>
            </c:strRef>
          </c:cat>
          <c:val>
            <c:numRef>
              <c:f>'Ten-Year Pop Change by County'!$C$6:$C$9</c:f>
              <c:numCache>
                <c:formatCode>#,##0</c:formatCode>
                <c:ptCount val="4"/>
                <c:pt idx="0">
                  <c:v>13242</c:v>
                </c:pt>
                <c:pt idx="1">
                  <c:v>37536</c:v>
                </c:pt>
                <c:pt idx="2">
                  <c:v>10170</c:v>
                </c:pt>
                <c:pt idx="3">
                  <c:v>21294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52737664"/>
        <c:axId val="152739200"/>
        <c:axId val="148752576"/>
      </c:bar3DChart>
      <c:catAx>
        <c:axId val="152737664"/>
        <c:scaling>
          <c:orientation val="minMax"/>
        </c:scaling>
        <c:delete val="0"/>
        <c:axPos val="b"/>
        <c:majorTickMark val="out"/>
        <c:minorTickMark val="none"/>
        <c:tickLblPos val="nextTo"/>
        <c:crossAx val="152739200"/>
        <c:crosses val="autoZero"/>
        <c:auto val="1"/>
        <c:lblAlgn val="ctr"/>
        <c:lblOffset val="100"/>
        <c:noMultiLvlLbl val="0"/>
      </c:catAx>
      <c:valAx>
        <c:axId val="1527392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52737664"/>
        <c:crosses val="autoZero"/>
        <c:crossBetween val="between"/>
      </c:valAx>
      <c:serAx>
        <c:axId val="148752576"/>
        <c:scaling>
          <c:orientation val="minMax"/>
        </c:scaling>
        <c:delete val="1"/>
        <c:axPos val="b"/>
        <c:majorTickMark val="out"/>
        <c:minorTickMark val="none"/>
        <c:tickLblPos val="nextTo"/>
        <c:crossAx val="152739200"/>
        <c:crosses val="autoZero"/>
      </c:serAx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  <a:ln w="38100">
      <a:solidFill>
        <a:schemeClr val="bg2">
          <a:lumMod val="1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>
                <a:latin typeface="Garamond" pitchFamily="18" charset="0"/>
              </a:rPr>
              <a:t>Population by Age </a:t>
            </a:r>
          </a:p>
          <a:p>
            <a:pPr>
              <a:defRPr/>
            </a:pPr>
            <a:r>
              <a:rPr lang="en-US" sz="1000">
                <a:latin typeface="Garamond" pitchFamily="18" charset="0"/>
              </a:rPr>
              <a:t>Western</a:t>
            </a:r>
            <a:r>
              <a:rPr lang="en-US" sz="1000" baseline="0">
                <a:latin typeface="Garamond" pitchFamily="18" charset="0"/>
              </a:rPr>
              <a:t> Greater Yellowstone Area</a:t>
            </a:r>
            <a:endParaRPr lang="en-US" sz="1000">
              <a:latin typeface="Garamond" pitchFamily="18" charset="0"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2000 Census Count</c:v>
          </c:tx>
          <c:invertIfNegative val="0"/>
          <c:cat>
            <c:strRef>
              <c:f>'Age &amp; Gender'!$A$7:$A$13</c:f>
              <c:strCache>
                <c:ptCount val="7"/>
                <c:pt idx="0">
                  <c:v>Under 5</c:v>
                </c:pt>
                <c:pt idx="1">
                  <c:v>5 to 19</c:v>
                </c:pt>
                <c:pt idx="2">
                  <c:v>20 to 24</c:v>
                </c:pt>
                <c:pt idx="3">
                  <c:v>25 to 34</c:v>
                </c:pt>
                <c:pt idx="4">
                  <c:v>35 to 54</c:v>
                </c:pt>
                <c:pt idx="5">
                  <c:v>55 to 64</c:v>
                </c:pt>
                <c:pt idx="6">
                  <c:v>65 and Over</c:v>
                </c:pt>
              </c:strCache>
            </c:strRef>
          </c:cat>
          <c:val>
            <c:numRef>
              <c:f>'Age &amp; Gender'!$D$7:$D$13</c:f>
              <c:numCache>
                <c:formatCode>#,##0</c:formatCode>
                <c:ptCount val="7"/>
                <c:pt idx="0">
                  <c:v>4407</c:v>
                </c:pt>
                <c:pt idx="1">
                  <c:v>18472</c:v>
                </c:pt>
                <c:pt idx="2">
                  <c:v>8094</c:v>
                </c:pt>
                <c:pt idx="3">
                  <c:v>8066</c:v>
                </c:pt>
                <c:pt idx="4">
                  <c:v>15399</c:v>
                </c:pt>
                <c:pt idx="5">
                  <c:v>4258</c:v>
                </c:pt>
                <c:pt idx="6">
                  <c:v>4840</c:v>
                </c:pt>
              </c:numCache>
            </c:numRef>
          </c:val>
        </c:ser>
        <c:ser>
          <c:idx val="1"/>
          <c:order val="1"/>
          <c:tx>
            <c:v>2010 Census Count</c:v>
          </c:tx>
          <c:invertIfNegative val="0"/>
          <c:cat>
            <c:strRef>
              <c:f>'Age &amp; Gender'!$A$7:$A$13</c:f>
              <c:strCache>
                <c:ptCount val="7"/>
                <c:pt idx="0">
                  <c:v>Under 5</c:v>
                </c:pt>
                <c:pt idx="1">
                  <c:v>5 to 19</c:v>
                </c:pt>
                <c:pt idx="2">
                  <c:v>20 to 24</c:v>
                </c:pt>
                <c:pt idx="3">
                  <c:v>25 to 34</c:v>
                </c:pt>
                <c:pt idx="4">
                  <c:v>35 to 54</c:v>
                </c:pt>
                <c:pt idx="5">
                  <c:v>55 to 64</c:v>
                </c:pt>
                <c:pt idx="6">
                  <c:v>65 and Over</c:v>
                </c:pt>
              </c:strCache>
            </c:strRef>
          </c:cat>
          <c:val>
            <c:numRef>
              <c:f>'Age &amp; Gender'!$H$7:$H$13</c:f>
              <c:numCache>
                <c:formatCode>#,##0</c:formatCode>
                <c:ptCount val="7"/>
                <c:pt idx="0">
                  <c:v>7026</c:v>
                </c:pt>
                <c:pt idx="1">
                  <c:v>18301</c:v>
                </c:pt>
                <c:pt idx="2">
                  <c:v>12722</c:v>
                </c:pt>
                <c:pt idx="3">
                  <c:v>12987</c:v>
                </c:pt>
                <c:pt idx="4">
                  <c:v>17481</c:v>
                </c:pt>
                <c:pt idx="5">
                  <c:v>7027</c:v>
                </c:pt>
                <c:pt idx="6">
                  <c:v>6698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015040"/>
        <c:axId val="153016576"/>
        <c:axId val="0"/>
      </c:bar3DChart>
      <c:catAx>
        <c:axId val="153015040"/>
        <c:scaling>
          <c:orientation val="minMax"/>
        </c:scaling>
        <c:delete val="0"/>
        <c:axPos val="b"/>
        <c:majorTickMark val="out"/>
        <c:minorTickMark val="none"/>
        <c:tickLblPos val="nextTo"/>
        <c:crossAx val="153016576"/>
        <c:crosses val="autoZero"/>
        <c:auto val="1"/>
        <c:lblAlgn val="ctr"/>
        <c:lblOffset val="100"/>
        <c:noMultiLvlLbl val="0"/>
      </c:catAx>
      <c:valAx>
        <c:axId val="1530165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530150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>
                <a:latin typeface="Garamond" pitchFamily="18" charset="0"/>
              </a:rPr>
              <a:t>Counties</a:t>
            </a:r>
            <a:r>
              <a:rPr lang="en-US" sz="1200" baseline="0">
                <a:latin typeface="Garamond" pitchFamily="18" charset="0"/>
              </a:rPr>
              <a:t> as percentage of WGYA </a:t>
            </a:r>
            <a:endParaRPr lang="en-US" sz="1200">
              <a:latin typeface="Garamond" pitchFamily="18" charset="0"/>
            </a:endParaRP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'Population by County Percentage'!$A$7:$A$10</c:f>
              <c:strCache>
                <c:ptCount val="4"/>
                <c:pt idx="0">
                  <c:v>Fremont</c:v>
                </c:pt>
                <c:pt idx="1">
                  <c:v>Madison</c:v>
                </c:pt>
                <c:pt idx="2">
                  <c:v>Teton, Idaho</c:v>
                </c:pt>
                <c:pt idx="3">
                  <c:v>Teton, Wyoming</c:v>
                </c:pt>
              </c:strCache>
            </c:strRef>
          </c:cat>
          <c:val>
            <c:numRef>
              <c:f>'Population by County Percentage'!$D$7:$D$10</c:f>
              <c:numCache>
                <c:formatCode>#,##0</c:formatCode>
                <c:ptCount val="4"/>
                <c:pt idx="0">
                  <c:v>13242</c:v>
                </c:pt>
                <c:pt idx="1">
                  <c:v>37536</c:v>
                </c:pt>
                <c:pt idx="2">
                  <c:v>10170</c:v>
                </c:pt>
                <c:pt idx="3">
                  <c:v>21294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spPr>
    <a:ln w="12700"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14</xdr:row>
      <xdr:rowOff>179070</xdr:rowOff>
    </xdr:from>
    <xdr:to>
      <xdr:col>11</xdr:col>
      <xdr:colOff>281940</xdr:colOff>
      <xdr:row>38</xdr:row>
      <xdr:rowOff>45720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365760</xdr:colOff>
      <xdr:row>15</xdr:row>
      <xdr:rowOff>11430</xdr:rowOff>
    </xdr:from>
    <xdr:to>
      <xdr:col>22</xdr:col>
      <xdr:colOff>396240</xdr:colOff>
      <xdr:row>39</xdr:row>
      <xdr:rowOff>38100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156210</xdr:rowOff>
    </xdr:from>
    <xdr:to>
      <xdr:col>9</xdr:col>
      <xdr:colOff>320040</xdr:colOff>
      <xdr:row>28</xdr:row>
      <xdr:rowOff>53340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118110</xdr:rowOff>
    </xdr:from>
    <xdr:to>
      <xdr:col>12</xdr:col>
      <xdr:colOff>419100</xdr:colOff>
      <xdr:row>15</xdr:row>
      <xdr:rowOff>316230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9</xdr:row>
      <xdr:rowOff>125730</xdr:rowOff>
    </xdr:from>
    <xdr:to>
      <xdr:col>8</xdr:col>
      <xdr:colOff>358140</xdr:colOff>
      <xdr:row>25</xdr:row>
      <xdr:rowOff>68580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220980</xdr:colOff>
      <xdr:row>1</xdr:row>
      <xdr:rowOff>95250</xdr:rowOff>
    </xdr:from>
    <xdr:to>
      <xdr:col>17</xdr:col>
      <xdr:colOff>525780</xdr:colOff>
      <xdr:row>16</xdr:row>
      <xdr:rowOff>95250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335280</xdr:colOff>
      <xdr:row>1</xdr:row>
      <xdr:rowOff>125730</xdr:rowOff>
    </xdr:from>
    <xdr:to>
      <xdr:col>14</xdr:col>
      <xdr:colOff>30480</xdr:colOff>
      <xdr:row>15</xdr:row>
      <xdr:rowOff>148590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A8" sqref="A8:B8"/>
    </sheetView>
  </sheetViews>
  <sheetFormatPr defaultRowHeight="14.4" x14ac:dyDescent="0.3"/>
  <cols>
    <col min="1" max="1" width="5.109375" customWidth="1"/>
    <col min="2" max="2" width="24" customWidth="1"/>
    <col min="3" max="3" width="4.88671875" customWidth="1"/>
    <col min="4" max="4" width="6.44140625" customWidth="1"/>
    <col min="5" max="5" width="10.88671875" customWidth="1"/>
    <col min="6" max="6" width="4.88671875" customWidth="1"/>
    <col min="7" max="7" width="6.44140625" customWidth="1"/>
    <col min="8" max="8" width="10.88671875" customWidth="1"/>
    <col min="9" max="9" width="10.6640625" customWidth="1"/>
    <col min="10" max="10" width="9.6640625" customWidth="1"/>
    <col min="11" max="11" width="11.6640625" customWidth="1"/>
  </cols>
  <sheetData>
    <row r="1" spans="1:11" ht="15.6" x14ac:dyDescent="0.3">
      <c r="A1" s="159" t="s">
        <v>32</v>
      </c>
      <c r="B1" s="160"/>
      <c r="C1" s="160"/>
      <c r="D1" s="160"/>
      <c r="E1" s="160"/>
      <c r="F1" s="160"/>
      <c r="G1" s="160"/>
      <c r="H1" s="160"/>
      <c r="I1" s="160"/>
      <c r="J1" s="160"/>
      <c r="K1" s="161"/>
    </row>
    <row r="2" spans="1:11" ht="11.4" customHeight="1" x14ac:dyDescent="0.3">
      <c r="A2" s="159" t="s">
        <v>1</v>
      </c>
      <c r="B2" s="160"/>
      <c r="C2" s="160"/>
      <c r="D2" s="160"/>
      <c r="E2" s="160"/>
      <c r="F2" s="160"/>
      <c r="G2" s="160"/>
      <c r="H2" s="160"/>
      <c r="I2" s="160"/>
      <c r="J2" s="160"/>
      <c r="K2" s="161"/>
    </row>
    <row r="3" spans="1:11" ht="11.4" customHeight="1" x14ac:dyDescent="0.3">
      <c r="A3" s="162" t="s">
        <v>18</v>
      </c>
      <c r="B3" s="163"/>
      <c r="C3" s="163"/>
      <c r="D3" s="163"/>
      <c r="E3" s="163"/>
      <c r="F3" s="163"/>
      <c r="G3" s="163"/>
      <c r="H3" s="163"/>
      <c r="I3" s="163"/>
      <c r="J3" s="163"/>
      <c r="K3" s="164"/>
    </row>
    <row r="4" spans="1:11" ht="14.4" customHeight="1" x14ac:dyDescent="0.3">
      <c r="A4" s="165" t="s">
        <v>2</v>
      </c>
      <c r="B4" s="166"/>
      <c r="C4" s="167" t="s">
        <v>3</v>
      </c>
      <c r="D4" s="166"/>
      <c r="E4" s="166"/>
      <c r="F4" s="167" t="s">
        <v>4</v>
      </c>
      <c r="G4" s="166"/>
      <c r="H4" s="166"/>
      <c r="I4" s="168" t="s">
        <v>5</v>
      </c>
      <c r="J4" s="169" t="s">
        <v>6</v>
      </c>
      <c r="K4" s="170" t="s">
        <v>69</v>
      </c>
    </row>
    <row r="5" spans="1:11" ht="30.6" customHeight="1" x14ac:dyDescent="0.3">
      <c r="A5" s="171"/>
      <c r="B5" s="172"/>
      <c r="C5" s="173" t="s">
        <v>7</v>
      </c>
      <c r="D5" s="172"/>
      <c r="E5" s="174" t="s">
        <v>8</v>
      </c>
      <c r="F5" s="173" t="s">
        <v>7</v>
      </c>
      <c r="G5" s="172"/>
      <c r="H5" s="174" t="s">
        <v>8</v>
      </c>
      <c r="I5" s="172"/>
      <c r="J5" s="169"/>
      <c r="K5" s="175"/>
    </row>
    <row r="6" spans="1:11" ht="15.6" x14ac:dyDescent="0.3">
      <c r="A6" s="176" t="s">
        <v>9</v>
      </c>
      <c r="B6" s="177"/>
      <c r="C6" s="178">
        <v>59594</v>
      </c>
      <c r="D6" s="179"/>
      <c r="E6" s="180">
        <v>0.93799999999999994</v>
      </c>
      <c r="F6" s="178">
        <v>74620</v>
      </c>
      <c r="G6" s="179"/>
      <c r="H6" s="180">
        <v>0.90700000000000003</v>
      </c>
      <c r="I6" s="180">
        <v>0.252</v>
      </c>
      <c r="J6" s="181">
        <v>15026</v>
      </c>
      <c r="K6" s="182">
        <f>J6/J13</f>
        <v>0.80327167753661932</v>
      </c>
    </row>
    <row r="7" spans="1:11" ht="15.6" x14ac:dyDescent="0.3">
      <c r="A7" s="183" t="s">
        <v>10</v>
      </c>
      <c r="B7" s="184"/>
      <c r="C7" s="185">
        <v>121</v>
      </c>
      <c r="D7" s="186"/>
      <c r="E7" s="187">
        <v>2E-3</v>
      </c>
      <c r="F7" s="185">
        <v>305</v>
      </c>
      <c r="G7" s="186"/>
      <c r="H7" s="187">
        <v>4.0000000000000001E-3</v>
      </c>
      <c r="I7" s="187">
        <v>1.5209999999999999</v>
      </c>
      <c r="J7" s="188">
        <v>184</v>
      </c>
      <c r="K7" s="182">
        <f>J7/J13</f>
        <v>9.8364161231690363E-3</v>
      </c>
    </row>
    <row r="8" spans="1:11" ht="15.6" x14ac:dyDescent="0.3">
      <c r="A8" s="183" t="s">
        <v>62</v>
      </c>
      <c r="B8" s="184"/>
      <c r="C8" s="185">
        <v>280</v>
      </c>
      <c r="D8" s="186"/>
      <c r="E8" s="187">
        <v>4.0000000000000001E-3</v>
      </c>
      <c r="F8" s="185">
        <v>338</v>
      </c>
      <c r="G8" s="186"/>
      <c r="H8" s="187">
        <v>4.0000000000000001E-3</v>
      </c>
      <c r="I8" s="187">
        <v>0.20599999999999999</v>
      </c>
      <c r="J8" s="188">
        <v>58</v>
      </c>
      <c r="K8" s="182">
        <f>J8/J13</f>
        <v>3.1006094301293703E-3</v>
      </c>
    </row>
    <row r="9" spans="1:11" ht="15.6" x14ac:dyDescent="0.3">
      <c r="A9" s="183" t="s">
        <v>12</v>
      </c>
      <c r="B9" s="184"/>
      <c r="C9" s="185">
        <v>309</v>
      </c>
      <c r="D9" s="186"/>
      <c r="E9" s="187">
        <v>5.0000000000000001E-3</v>
      </c>
      <c r="F9" s="185">
        <v>664</v>
      </c>
      <c r="G9" s="186"/>
      <c r="H9" s="187">
        <v>8.0000000000000002E-3</v>
      </c>
      <c r="I9" s="187">
        <v>1.149</v>
      </c>
      <c r="J9" s="188">
        <v>355</v>
      </c>
      <c r="K9" s="182">
        <f>J9/J13</f>
        <v>1.8977868063722869E-2</v>
      </c>
    </row>
    <row r="10" spans="1:11" ht="15.6" x14ac:dyDescent="0.3">
      <c r="A10" s="183" t="s">
        <v>13</v>
      </c>
      <c r="B10" s="189"/>
      <c r="C10" s="185">
        <v>77</v>
      </c>
      <c r="D10" s="186"/>
      <c r="E10" s="187">
        <v>1E-3</v>
      </c>
      <c r="F10" s="185">
        <v>95</v>
      </c>
      <c r="G10" s="186"/>
      <c r="H10" s="187">
        <v>1E-3</v>
      </c>
      <c r="I10" s="187">
        <v>0.23699999999999999</v>
      </c>
      <c r="J10" s="188">
        <v>18</v>
      </c>
      <c r="K10" s="182">
        <f>J10/J13</f>
        <v>9.6225809900566664E-4</v>
      </c>
    </row>
    <row r="11" spans="1:11" ht="15.6" x14ac:dyDescent="0.3">
      <c r="A11" s="183" t="s">
        <v>14</v>
      </c>
      <c r="B11" s="184"/>
      <c r="C11" s="185">
        <v>2437</v>
      </c>
      <c r="D11" s="186"/>
      <c r="E11" s="187">
        <v>3.7999999999999999E-2</v>
      </c>
      <c r="F11" s="185">
        <v>4974</v>
      </c>
      <c r="G11" s="186"/>
      <c r="H11" s="187">
        <v>0.06</v>
      </c>
      <c r="I11" s="187">
        <v>1.0409999999999999</v>
      </c>
      <c r="J11" s="188">
        <v>2537</v>
      </c>
      <c r="K11" s="182">
        <f>J11/J13</f>
        <v>0.13562493317652091</v>
      </c>
    </row>
    <row r="12" spans="1:11" ht="15.6" x14ac:dyDescent="0.3">
      <c r="A12" s="190" t="s">
        <v>15</v>
      </c>
      <c r="B12" s="191"/>
      <c r="C12" s="192">
        <v>718</v>
      </c>
      <c r="D12" s="193"/>
      <c r="E12" s="194">
        <v>1.0999999999999999E-2</v>
      </c>
      <c r="F12" s="192">
        <v>1246</v>
      </c>
      <c r="G12" s="193"/>
      <c r="H12" s="194">
        <v>1.4999999999999999E-2</v>
      </c>
      <c r="I12" s="194">
        <v>0.73499999999999999</v>
      </c>
      <c r="J12" s="195">
        <v>528</v>
      </c>
      <c r="K12" s="196">
        <f>J12/J13</f>
        <v>2.8226237570832889E-2</v>
      </c>
    </row>
    <row r="13" spans="1:11" ht="15.6" x14ac:dyDescent="0.3">
      <c r="A13" s="197" t="s">
        <v>16</v>
      </c>
      <c r="B13" s="198"/>
      <c r="C13" s="199">
        <v>63536</v>
      </c>
      <c r="D13" s="200"/>
      <c r="E13" s="201">
        <v>1</v>
      </c>
      <c r="F13" s="199">
        <v>82242</v>
      </c>
      <c r="G13" s="200"/>
      <c r="H13" s="201">
        <v>1</v>
      </c>
      <c r="I13" s="202">
        <v>0.29399999999999998</v>
      </c>
      <c r="J13" s="203">
        <v>18706</v>
      </c>
      <c r="K13" s="204">
        <v>1</v>
      </c>
    </row>
    <row r="14" spans="1:11" ht="15.6" x14ac:dyDescent="0.3">
      <c r="A14" s="205" t="s">
        <v>17</v>
      </c>
      <c r="B14" s="206"/>
      <c r="C14" s="207">
        <v>4223</v>
      </c>
      <c r="D14" s="208"/>
      <c r="E14" s="209">
        <v>6.6000000000000003E-2</v>
      </c>
      <c r="F14" s="207">
        <v>8824</v>
      </c>
      <c r="G14" s="208"/>
      <c r="H14" s="209">
        <v>0.107</v>
      </c>
      <c r="I14" s="209">
        <v>1.0900000000000001</v>
      </c>
      <c r="J14" s="210">
        <v>4601</v>
      </c>
      <c r="K14" s="196">
        <f>J14/J13</f>
        <v>0.24596386186250402</v>
      </c>
    </row>
  </sheetData>
  <mergeCells count="36">
    <mergeCell ref="I4:I5"/>
    <mergeCell ref="J4:J5"/>
    <mergeCell ref="C5:D5"/>
    <mergeCell ref="A1:K1"/>
    <mergeCell ref="A2:K2"/>
    <mergeCell ref="A3:K3"/>
    <mergeCell ref="K4:K5"/>
    <mergeCell ref="F5:G5"/>
    <mergeCell ref="A4:B5"/>
    <mergeCell ref="C4:E4"/>
    <mergeCell ref="F4:H4"/>
    <mergeCell ref="A8:B8"/>
    <mergeCell ref="C8:D8"/>
    <mergeCell ref="F8:G8"/>
    <mergeCell ref="C9:D9"/>
    <mergeCell ref="F9:G9"/>
    <mergeCell ref="A9:B9"/>
    <mergeCell ref="C6:D6"/>
    <mergeCell ref="F6:G6"/>
    <mergeCell ref="A7:B7"/>
    <mergeCell ref="C7:D7"/>
    <mergeCell ref="F7:G7"/>
    <mergeCell ref="A6:B6"/>
    <mergeCell ref="A11:B11"/>
    <mergeCell ref="A13:B13"/>
    <mergeCell ref="A10:B10"/>
    <mergeCell ref="C10:D10"/>
    <mergeCell ref="F10:G10"/>
    <mergeCell ref="C14:D14"/>
    <mergeCell ref="F14:G14"/>
    <mergeCell ref="C11:D11"/>
    <mergeCell ref="F11:G11"/>
    <mergeCell ref="C12:D12"/>
    <mergeCell ref="F12:G12"/>
    <mergeCell ref="C13:D13"/>
    <mergeCell ref="F13:G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E17" sqref="E17"/>
    </sheetView>
  </sheetViews>
  <sheetFormatPr defaultRowHeight="14.4" x14ac:dyDescent="0.3"/>
  <cols>
    <col min="1" max="1" width="12" customWidth="1"/>
    <col min="2" max="2" width="11.21875" customWidth="1"/>
    <col min="3" max="3" width="6.77734375" customWidth="1"/>
    <col min="4" max="4" width="10.44140625" customWidth="1"/>
    <col min="5" max="5" width="12.5546875" customWidth="1"/>
    <col min="6" max="6" width="7.33203125" customWidth="1"/>
    <col min="7" max="7" width="13.21875" customWidth="1"/>
    <col min="8" max="8" width="8.77734375" customWidth="1"/>
    <col min="9" max="9" width="8.44140625" customWidth="1"/>
    <col min="10" max="10" width="10.77734375" customWidth="1"/>
  </cols>
  <sheetData>
    <row r="1" spans="1:11" ht="15.6" x14ac:dyDescent="0.3">
      <c r="A1" s="159" t="s">
        <v>32</v>
      </c>
      <c r="B1" s="211"/>
      <c r="C1" s="211"/>
      <c r="D1" s="211"/>
      <c r="E1" s="211"/>
      <c r="F1" s="211"/>
      <c r="G1" s="211"/>
      <c r="H1" s="211"/>
      <c r="I1" s="211"/>
      <c r="J1" s="212"/>
    </row>
    <row r="2" spans="1:11" ht="15.6" x14ac:dyDescent="0.3">
      <c r="A2" s="159" t="s">
        <v>68</v>
      </c>
      <c r="B2" s="211"/>
      <c r="C2" s="211"/>
      <c r="D2" s="211"/>
      <c r="E2" s="211"/>
      <c r="F2" s="211"/>
      <c r="G2" s="211"/>
      <c r="H2" s="211"/>
      <c r="I2" s="211"/>
      <c r="J2" s="212"/>
    </row>
    <row r="3" spans="1:11" ht="15.6" x14ac:dyDescent="0.3">
      <c r="A3" s="162" t="s">
        <v>18</v>
      </c>
      <c r="B3" s="213"/>
      <c r="C3" s="213"/>
      <c r="D3" s="213"/>
      <c r="E3" s="213"/>
      <c r="F3" s="213"/>
      <c r="G3" s="213"/>
      <c r="H3" s="213"/>
      <c r="I3" s="213"/>
      <c r="J3" s="214"/>
    </row>
    <row r="4" spans="1:11" ht="14.4" customHeight="1" x14ac:dyDescent="0.3">
      <c r="A4" s="215" t="s">
        <v>23</v>
      </c>
      <c r="B4" s="216" t="s">
        <v>33</v>
      </c>
      <c r="C4" s="217" t="s">
        <v>2</v>
      </c>
      <c r="D4" s="217"/>
      <c r="E4" s="217"/>
      <c r="F4" s="217"/>
      <c r="G4" s="217"/>
      <c r="H4" s="217"/>
      <c r="I4" s="217"/>
      <c r="J4" s="218"/>
    </row>
    <row r="5" spans="1:11" ht="14.4" customHeight="1" x14ac:dyDescent="0.3">
      <c r="A5" s="165"/>
      <c r="B5" s="219"/>
      <c r="C5" s="220" t="s">
        <v>9</v>
      </c>
      <c r="D5" s="221" t="s">
        <v>10</v>
      </c>
      <c r="E5" s="220" t="s">
        <v>11</v>
      </c>
      <c r="F5" s="222" t="s">
        <v>12</v>
      </c>
      <c r="G5" s="221" t="s">
        <v>38</v>
      </c>
      <c r="H5" s="220" t="s">
        <v>14</v>
      </c>
      <c r="I5" s="221" t="s">
        <v>15</v>
      </c>
      <c r="J5" s="223" t="s">
        <v>34</v>
      </c>
    </row>
    <row r="6" spans="1:11" ht="23.4" customHeight="1" x14ac:dyDescent="0.3">
      <c r="A6" s="165"/>
      <c r="B6" s="219"/>
      <c r="C6" s="224"/>
      <c r="D6" s="225"/>
      <c r="E6" s="224"/>
      <c r="F6" s="226"/>
      <c r="G6" s="225"/>
      <c r="H6" s="224"/>
      <c r="I6" s="225"/>
      <c r="J6" s="223"/>
    </row>
    <row r="7" spans="1:11" ht="24.6" customHeight="1" x14ac:dyDescent="0.3">
      <c r="A7" s="227"/>
      <c r="B7" s="228"/>
      <c r="C7" s="229"/>
      <c r="D7" s="230"/>
      <c r="E7" s="229"/>
      <c r="F7" s="231"/>
      <c r="G7" s="230"/>
      <c r="H7" s="229"/>
      <c r="I7" s="230"/>
      <c r="J7" s="232"/>
      <c r="K7" s="102" t="s">
        <v>67</v>
      </c>
    </row>
    <row r="8" spans="1:11" ht="15.6" x14ac:dyDescent="0.3">
      <c r="A8" s="233" t="s">
        <v>35</v>
      </c>
      <c r="B8" s="234">
        <v>82242</v>
      </c>
      <c r="C8" s="235">
        <v>0.90700000000000003</v>
      </c>
      <c r="D8" s="236">
        <v>4.0000000000000001E-3</v>
      </c>
      <c r="E8" s="236">
        <v>4.0000000000000001E-3</v>
      </c>
      <c r="F8" s="236">
        <v>8.0000000000000002E-3</v>
      </c>
      <c r="G8" s="236">
        <v>1E-3</v>
      </c>
      <c r="H8" s="236">
        <v>0.06</v>
      </c>
      <c r="I8" s="235">
        <v>1.4999999999999999E-2</v>
      </c>
      <c r="J8" s="237">
        <v>0.107</v>
      </c>
      <c r="K8" s="102"/>
    </row>
    <row r="9" spans="1:11" ht="15.6" x14ac:dyDescent="0.3">
      <c r="A9" s="238" t="s">
        <v>28</v>
      </c>
      <c r="B9" s="239">
        <v>13242</v>
      </c>
      <c r="C9" s="240">
        <v>0.89529999999999998</v>
      </c>
      <c r="D9" s="240">
        <v>3.0000000000000001E-3</v>
      </c>
      <c r="E9" s="240">
        <v>7.0000000000000001E-3</v>
      </c>
      <c r="F9" s="240">
        <v>2.2000000000000001E-3</v>
      </c>
      <c r="G9" s="240">
        <v>1E-3</v>
      </c>
      <c r="H9" s="240">
        <v>7.5999999999999998E-2</v>
      </c>
      <c r="I9" s="187">
        <v>1.4999999999999999E-2</v>
      </c>
      <c r="J9" s="241">
        <v>0.128</v>
      </c>
    </row>
    <row r="10" spans="1:11" ht="15.6" x14ac:dyDescent="0.3">
      <c r="A10" s="238" t="s">
        <v>27</v>
      </c>
      <c r="B10" s="239">
        <v>37536</v>
      </c>
      <c r="C10" s="240">
        <v>0.93899999999999995</v>
      </c>
      <c r="D10" s="240">
        <v>5.0000000000000001E-3</v>
      </c>
      <c r="E10" s="240">
        <v>3.0000000000000001E-3</v>
      </c>
      <c r="F10" s="240">
        <v>8.9999999999999993E-3</v>
      </c>
      <c r="G10" s="240">
        <v>1E-3</v>
      </c>
      <c r="H10" s="240">
        <v>2.8000000000000001E-2</v>
      </c>
      <c r="I10" s="187">
        <v>1.4999999999999999E-2</v>
      </c>
      <c r="J10" s="241">
        <v>5.8999999999999997E-2</v>
      </c>
    </row>
    <row r="11" spans="1:11" ht="15.6" x14ac:dyDescent="0.3">
      <c r="A11" s="238" t="s">
        <v>37</v>
      </c>
      <c r="B11" s="239">
        <v>10170</v>
      </c>
      <c r="C11" s="240">
        <v>0.85599999999999998</v>
      </c>
      <c r="D11" s="240">
        <v>2E-3</v>
      </c>
      <c r="E11" s="240">
        <v>3.0000000000000001E-3</v>
      </c>
      <c r="F11" s="240">
        <v>5.0000000000000001E-3</v>
      </c>
      <c r="G11" s="240">
        <v>1E-3</v>
      </c>
      <c r="H11" s="240">
        <v>0.11700000000000001</v>
      </c>
      <c r="I11" s="187">
        <v>1.4999999999999999E-2</v>
      </c>
      <c r="J11" s="241">
        <v>0.16900000000000001</v>
      </c>
    </row>
    <row r="12" spans="1:11" ht="15.6" x14ac:dyDescent="0.3">
      <c r="A12" s="242" t="s">
        <v>36</v>
      </c>
      <c r="B12" s="243">
        <v>21294</v>
      </c>
      <c r="C12" s="194">
        <v>0.88400000000000001</v>
      </c>
      <c r="D12" s="194">
        <v>2E-3</v>
      </c>
      <c r="E12" s="194">
        <v>5.0000000000000001E-3</v>
      </c>
      <c r="F12" s="194">
        <v>1.0999999999999999E-2</v>
      </c>
      <c r="G12" s="194">
        <v>1E-3</v>
      </c>
      <c r="H12" s="194">
        <v>8.1000000000000003E-2</v>
      </c>
      <c r="I12" s="194">
        <v>1.6E-2</v>
      </c>
      <c r="J12" s="244">
        <v>0.15</v>
      </c>
    </row>
    <row r="13" spans="1:11" x14ac:dyDescent="0.3">
      <c r="A13" s="24"/>
      <c r="B13" s="24"/>
      <c r="C13" s="24"/>
      <c r="D13" s="24"/>
      <c r="E13" s="24"/>
      <c r="F13" s="24"/>
      <c r="G13" s="24"/>
      <c r="H13" s="24"/>
      <c r="I13" s="24"/>
      <c r="J13" s="24"/>
    </row>
  </sheetData>
  <mergeCells count="15">
    <mergeCell ref="K7:K8"/>
    <mergeCell ref="A4:A7"/>
    <mergeCell ref="A1:J1"/>
    <mergeCell ref="A2:J2"/>
    <mergeCell ref="A3:J3"/>
    <mergeCell ref="I5:I7"/>
    <mergeCell ref="J5:J7"/>
    <mergeCell ref="B4:B7"/>
    <mergeCell ref="C5:C7"/>
    <mergeCell ref="D5:D7"/>
    <mergeCell ref="E5:E7"/>
    <mergeCell ref="F5:F7"/>
    <mergeCell ref="G5:G7"/>
    <mergeCell ref="H5:H7"/>
    <mergeCell ref="C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13" workbookViewId="0">
      <selection sqref="A1:I10"/>
    </sheetView>
  </sheetViews>
  <sheetFormatPr defaultRowHeight="14.4" x14ac:dyDescent="0.3"/>
  <cols>
    <col min="1" max="1" width="16" customWidth="1"/>
    <col min="2" max="3" width="9.33203125" customWidth="1"/>
    <col min="4" max="4" width="10.109375" customWidth="1"/>
    <col min="5" max="6" width="9.33203125" customWidth="1"/>
    <col min="7" max="7" width="10.109375" customWidth="1"/>
    <col min="8" max="9" width="15.5546875" customWidth="1"/>
  </cols>
  <sheetData>
    <row r="1" spans="1:9" ht="15.6" x14ac:dyDescent="0.3">
      <c r="A1" s="159" t="s">
        <v>32</v>
      </c>
      <c r="B1" s="160"/>
      <c r="C1" s="160"/>
      <c r="D1" s="160"/>
      <c r="E1" s="160"/>
      <c r="F1" s="160"/>
      <c r="G1" s="160"/>
      <c r="H1" s="160"/>
      <c r="I1" s="161"/>
    </row>
    <row r="2" spans="1:9" ht="15.6" x14ac:dyDescent="0.3">
      <c r="A2" s="159" t="s">
        <v>63</v>
      </c>
      <c r="B2" s="160"/>
      <c r="C2" s="160"/>
      <c r="D2" s="160"/>
      <c r="E2" s="160"/>
      <c r="F2" s="160"/>
      <c r="G2" s="160"/>
      <c r="H2" s="160"/>
      <c r="I2" s="161"/>
    </row>
    <row r="3" spans="1:9" ht="15.6" x14ac:dyDescent="0.3">
      <c r="A3" s="162" t="s">
        <v>40</v>
      </c>
      <c r="B3" s="163"/>
      <c r="C3" s="163"/>
      <c r="D3" s="163"/>
      <c r="E3" s="163"/>
      <c r="F3" s="163"/>
      <c r="G3" s="163"/>
      <c r="H3" s="163"/>
      <c r="I3" s="164"/>
    </row>
    <row r="4" spans="1:9" ht="14.4" customHeight="1" x14ac:dyDescent="0.3">
      <c r="A4" s="165" t="s">
        <v>23</v>
      </c>
      <c r="B4" s="173" t="s">
        <v>33</v>
      </c>
      <c r="C4" s="173"/>
      <c r="D4" s="173"/>
      <c r="E4" s="173" t="s">
        <v>64</v>
      </c>
      <c r="F4" s="173"/>
      <c r="G4" s="173"/>
      <c r="H4" s="173"/>
      <c r="I4" s="245"/>
    </row>
    <row r="5" spans="1:9" ht="42" customHeight="1" x14ac:dyDescent="0.3">
      <c r="A5" s="171"/>
      <c r="B5" s="246" t="s">
        <v>3</v>
      </c>
      <c r="C5" s="246" t="s">
        <v>4</v>
      </c>
      <c r="D5" s="247" t="s">
        <v>26</v>
      </c>
      <c r="E5" s="248" t="s">
        <v>3</v>
      </c>
      <c r="F5" s="248" t="s">
        <v>4</v>
      </c>
      <c r="G5" s="247" t="s">
        <v>26</v>
      </c>
      <c r="H5" s="249" t="s">
        <v>65</v>
      </c>
      <c r="I5" s="250" t="s">
        <v>66</v>
      </c>
    </row>
    <row r="6" spans="1:9" s="15" customFormat="1" ht="15.6" x14ac:dyDescent="0.3">
      <c r="A6" s="251" t="s">
        <v>35</v>
      </c>
      <c r="B6" s="252">
        <v>63536</v>
      </c>
      <c r="C6" s="253">
        <v>82242</v>
      </c>
      <c r="D6" s="252">
        <f>C6-B6</f>
        <v>18706</v>
      </c>
      <c r="E6" s="252">
        <v>4223</v>
      </c>
      <c r="F6" s="253">
        <v>8824</v>
      </c>
      <c r="G6" s="252">
        <f>F6-E6</f>
        <v>4601</v>
      </c>
      <c r="H6" s="254">
        <f>G6/D6</f>
        <v>0.24596386186250402</v>
      </c>
      <c r="I6" s="255" t="s">
        <v>22</v>
      </c>
    </row>
    <row r="7" spans="1:9" ht="15.6" x14ac:dyDescent="0.3">
      <c r="A7" s="238" t="s">
        <v>28</v>
      </c>
      <c r="B7" s="239">
        <v>11819</v>
      </c>
      <c r="C7" s="239">
        <v>13242</v>
      </c>
      <c r="D7" s="239">
        <f>C7-B7</f>
        <v>1423</v>
      </c>
      <c r="E7" s="239">
        <v>1255</v>
      </c>
      <c r="F7" s="239">
        <v>1694</v>
      </c>
      <c r="G7" s="239">
        <f>F7-E7</f>
        <v>439</v>
      </c>
      <c r="H7" s="256">
        <f>G7/D6</f>
        <v>2.3468405859082647E-2</v>
      </c>
      <c r="I7" s="182">
        <f>G7/D7</f>
        <v>0.3085031623330991</v>
      </c>
    </row>
    <row r="8" spans="1:9" ht="15.6" x14ac:dyDescent="0.3">
      <c r="A8" s="238" t="s">
        <v>27</v>
      </c>
      <c r="B8" s="239">
        <v>27467</v>
      </c>
      <c r="C8" s="239">
        <v>37536</v>
      </c>
      <c r="D8" s="239">
        <f>C8-B8</f>
        <v>10069</v>
      </c>
      <c r="E8" s="239">
        <v>1078</v>
      </c>
      <c r="F8" s="239">
        <v>2218</v>
      </c>
      <c r="G8" s="239">
        <f>F8-E8</f>
        <v>1140</v>
      </c>
      <c r="H8" s="256">
        <f>G8/D6</f>
        <v>6.0943012937025552E-2</v>
      </c>
      <c r="I8" s="182">
        <f>G8/D8</f>
        <v>0.11321879034660841</v>
      </c>
    </row>
    <row r="9" spans="1:9" ht="15.6" x14ac:dyDescent="0.3">
      <c r="A9" s="238" t="s">
        <v>29</v>
      </c>
      <c r="B9" s="239">
        <v>5999</v>
      </c>
      <c r="C9" s="239">
        <v>10170</v>
      </c>
      <c r="D9" s="239">
        <f>C9-B9</f>
        <v>4171</v>
      </c>
      <c r="E9" s="239">
        <v>705</v>
      </c>
      <c r="F9" s="239">
        <v>1721</v>
      </c>
      <c r="G9" s="239">
        <f>F9-E9</f>
        <v>1016</v>
      </c>
      <c r="H9" s="256">
        <f>G9/D6</f>
        <v>5.431412381054207E-2</v>
      </c>
      <c r="I9" s="182">
        <f>G9/D9</f>
        <v>0.24358666986334213</v>
      </c>
    </row>
    <row r="10" spans="1:9" ht="15.6" x14ac:dyDescent="0.3">
      <c r="A10" s="242" t="s">
        <v>30</v>
      </c>
      <c r="B10" s="243">
        <v>18251</v>
      </c>
      <c r="C10" s="243">
        <v>21294</v>
      </c>
      <c r="D10" s="243">
        <f>C10-B10</f>
        <v>3043</v>
      </c>
      <c r="E10" s="243">
        <v>1185</v>
      </c>
      <c r="F10" s="243">
        <v>3191</v>
      </c>
      <c r="G10" s="243">
        <f>F10-E10</f>
        <v>2006</v>
      </c>
      <c r="H10" s="257">
        <f>G10/D6</f>
        <v>0.10723831925585374</v>
      </c>
      <c r="I10" s="196">
        <f>G10/D10</f>
        <v>0.65921787709497204</v>
      </c>
    </row>
    <row r="11" spans="1:9" x14ac:dyDescent="0.3">
      <c r="A11" s="89"/>
      <c r="B11" s="90"/>
      <c r="C11" s="90"/>
      <c r="D11" s="90"/>
      <c r="E11" s="90"/>
      <c r="F11" s="90"/>
      <c r="G11" s="90"/>
      <c r="H11" s="90"/>
    </row>
    <row r="12" spans="1:9" x14ac:dyDescent="0.3">
      <c r="A12" s="89"/>
      <c r="B12" s="89"/>
      <c r="C12" s="89"/>
      <c r="D12" s="89"/>
      <c r="E12" s="89"/>
      <c r="F12" s="89"/>
      <c r="G12" s="89"/>
      <c r="H12" s="89"/>
    </row>
    <row r="13" spans="1:9" x14ac:dyDescent="0.3">
      <c r="A13" s="89"/>
      <c r="B13" s="89"/>
      <c r="C13" s="89"/>
      <c r="D13" s="89"/>
      <c r="E13" s="89"/>
      <c r="F13" s="89"/>
      <c r="G13" s="89"/>
      <c r="H13" s="89"/>
    </row>
    <row r="14" spans="1:9" x14ac:dyDescent="0.3">
      <c r="A14" s="89"/>
      <c r="B14" s="89"/>
      <c r="C14" s="89"/>
      <c r="D14" s="89"/>
      <c r="E14" s="89"/>
      <c r="F14" s="89"/>
      <c r="G14" s="89"/>
      <c r="H14" s="89"/>
    </row>
    <row r="15" spans="1:9" x14ac:dyDescent="0.3">
      <c r="A15" s="89"/>
      <c r="B15" s="89"/>
      <c r="C15" s="89"/>
      <c r="D15" s="89"/>
      <c r="E15" s="89"/>
      <c r="F15" s="89"/>
      <c r="G15" s="89"/>
      <c r="H15" s="89"/>
    </row>
    <row r="16" spans="1:9" x14ac:dyDescent="0.3">
      <c r="A16" s="89"/>
      <c r="B16" s="89"/>
      <c r="C16" s="89"/>
      <c r="D16" s="89"/>
      <c r="E16" s="89"/>
      <c r="F16" s="89"/>
      <c r="G16" s="89"/>
      <c r="H16" s="89"/>
    </row>
    <row r="17" spans="1:8" x14ac:dyDescent="0.3">
      <c r="A17" s="89"/>
      <c r="B17" s="89"/>
      <c r="C17" s="89"/>
      <c r="D17" s="89"/>
      <c r="E17" s="89"/>
      <c r="F17" s="89"/>
      <c r="G17" s="89"/>
      <c r="H17" s="89"/>
    </row>
    <row r="18" spans="1:8" x14ac:dyDescent="0.3">
      <c r="A18" s="89"/>
      <c r="B18" s="89"/>
      <c r="C18" s="89"/>
      <c r="D18" s="89"/>
      <c r="E18" s="89"/>
      <c r="F18" s="89"/>
      <c r="G18" s="89"/>
      <c r="H18" s="89"/>
    </row>
    <row r="19" spans="1:8" x14ac:dyDescent="0.3">
      <c r="A19" s="89"/>
      <c r="B19" s="89"/>
      <c r="C19" s="89"/>
      <c r="D19" s="89"/>
      <c r="E19" s="89"/>
      <c r="F19" s="89"/>
      <c r="G19" s="89"/>
      <c r="H19" s="89"/>
    </row>
    <row r="20" spans="1:8" x14ac:dyDescent="0.3">
      <c r="A20" s="89"/>
      <c r="B20" s="89"/>
      <c r="C20" s="89"/>
      <c r="D20" s="89"/>
      <c r="E20" s="89"/>
      <c r="F20" s="89"/>
      <c r="G20" s="89"/>
      <c r="H20" s="89"/>
    </row>
  </sheetData>
  <mergeCells count="6">
    <mergeCell ref="A1:I1"/>
    <mergeCell ref="A2:I2"/>
    <mergeCell ref="A3:I3"/>
    <mergeCell ref="E4:I4"/>
    <mergeCell ref="B4:D4"/>
    <mergeCell ref="A4:A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F17" sqref="F17"/>
    </sheetView>
  </sheetViews>
  <sheetFormatPr defaultRowHeight="14.4" x14ac:dyDescent="0.3"/>
  <cols>
    <col min="1" max="1" width="10.6640625" customWidth="1"/>
    <col min="2" max="3" width="12.77734375" customWidth="1"/>
  </cols>
  <sheetData>
    <row r="1" spans="1:3" x14ac:dyDescent="0.3">
      <c r="A1" s="103" t="s">
        <v>32</v>
      </c>
      <c r="B1" s="104"/>
      <c r="C1" s="105"/>
    </row>
    <row r="2" spans="1:3" x14ac:dyDescent="0.3">
      <c r="A2" s="106" t="s">
        <v>19</v>
      </c>
      <c r="B2" s="104"/>
      <c r="C2" s="105"/>
    </row>
    <row r="3" spans="1:3" x14ac:dyDescent="0.3">
      <c r="A3" s="107" t="s">
        <v>18</v>
      </c>
      <c r="B3" s="108"/>
      <c r="C3" s="109"/>
    </row>
    <row r="4" spans="1:3" x14ac:dyDescent="0.3">
      <c r="A4" s="110" t="s">
        <v>20</v>
      </c>
      <c r="B4" s="112"/>
      <c r="C4" s="112"/>
    </row>
    <row r="5" spans="1:3" x14ac:dyDescent="0.3">
      <c r="A5" s="111"/>
      <c r="B5" s="2" t="s">
        <v>16</v>
      </c>
      <c r="C5" s="3" t="s">
        <v>21</v>
      </c>
    </row>
    <row r="6" spans="1:3" ht="27.6" customHeight="1" x14ac:dyDescent="0.3">
      <c r="A6" s="6" t="s">
        <v>3</v>
      </c>
      <c r="B6" s="4">
        <v>63536</v>
      </c>
      <c r="C6" s="10" t="s">
        <v>22</v>
      </c>
    </row>
    <row r="7" spans="1:3" x14ac:dyDescent="0.3">
      <c r="A7" s="7">
        <v>2001</v>
      </c>
      <c r="B7" s="4">
        <v>64639</v>
      </c>
      <c r="C7" s="11">
        <v>1.4999999999999999E-2</v>
      </c>
    </row>
    <row r="8" spans="1:3" x14ac:dyDescent="0.3">
      <c r="A8" s="7">
        <v>2002</v>
      </c>
      <c r="B8" s="4">
        <v>66083</v>
      </c>
      <c r="C8" s="11">
        <v>2.1999999999999999E-2</v>
      </c>
    </row>
    <row r="9" spans="1:3" x14ac:dyDescent="0.3">
      <c r="A9" s="7">
        <v>2003</v>
      </c>
      <c r="B9" s="4">
        <v>68450</v>
      </c>
      <c r="C9" s="11">
        <v>3.3000000000000002E-2</v>
      </c>
    </row>
    <row r="10" spans="1:3" x14ac:dyDescent="0.3">
      <c r="A10" s="7">
        <v>2004</v>
      </c>
      <c r="B10" s="4">
        <v>71328</v>
      </c>
      <c r="C10" s="11">
        <v>4.2999999999999997E-2</v>
      </c>
    </row>
    <row r="11" spans="1:3" x14ac:dyDescent="0.3">
      <c r="A11" s="7">
        <v>2005</v>
      </c>
      <c r="B11" s="4">
        <v>73574</v>
      </c>
      <c r="C11" s="11">
        <v>3.5999999999999997E-2</v>
      </c>
    </row>
    <row r="12" spans="1:3" x14ac:dyDescent="0.3">
      <c r="A12" s="7">
        <v>2006</v>
      </c>
      <c r="B12" s="4">
        <v>75690</v>
      </c>
      <c r="C12" s="11">
        <v>2.5999999999999999E-2</v>
      </c>
    </row>
    <row r="13" spans="1:3" x14ac:dyDescent="0.3">
      <c r="A13" s="7">
        <v>2007</v>
      </c>
      <c r="B13" s="4">
        <v>77781</v>
      </c>
      <c r="C13" s="11">
        <v>2.7E-2</v>
      </c>
    </row>
    <row r="14" spans="1:3" x14ac:dyDescent="0.3">
      <c r="A14" s="7">
        <v>2008</v>
      </c>
      <c r="B14" s="4">
        <v>79844</v>
      </c>
      <c r="C14" s="11">
        <v>2.8000000000000001E-2</v>
      </c>
    </row>
    <row r="15" spans="1:3" x14ac:dyDescent="0.3">
      <c r="A15" s="7">
        <v>2009</v>
      </c>
      <c r="B15" s="4">
        <v>81045</v>
      </c>
      <c r="C15" s="11">
        <v>1.6E-2</v>
      </c>
    </row>
    <row r="16" spans="1:3" ht="40.200000000000003" customHeight="1" thickBot="1" x14ac:dyDescent="0.35">
      <c r="A16" s="8" t="s">
        <v>4</v>
      </c>
      <c r="B16" s="5">
        <v>82242</v>
      </c>
      <c r="C16" s="12">
        <v>1.6E-2</v>
      </c>
    </row>
    <row r="17" spans="1:3" ht="27" x14ac:dyDescent="0.3">
      <c r="A17" s="9" t="s">
        <v>5</v>
      </c>
      <c r="B17" s="13">
        <v>0.29399999999999998</v>
      </c>
      <c r="C17" s="14" t="s">
        <v>22</v>
      </c>
    </row>
  </sheetData>
  <mergeCells count="5">
    <mergeCell ref="A1:C1"/>
    <mergeCell ref="A2:C2"/>
    <mergeCell ref="A3:C3"/>
    <mergeCell ref="A4:A5"/>
    <mergeCell ref="B4:C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sqref="A1:E9"/>
    </sheetView>
  </sheetViews>
  <sheetFormatPr defaultRowHeight="14.4" x14ac:dyDescent="0.3"/>
  <cols>
    <col min="1" max="1" width="18.77734375" customWidth="1"/>
    <col min="2" max="3" width="12.77734375" customWidth="1"/>
    <col min="5" max="5" width="9.88671875" customWidth="1"/>
  </cols>
  <sheetData>
    <row r="1" spans="1:5" x14ac:dyDescent="0.3">
      <c r="A1" s="113" t="s">
        <v>0</v>
      </c>
      <c r="B1" s="114"/>
      <c r="C1" s="114"/>
      <c r="D1" s="114"/>
      <c r="E1" s="115"/>
    </row>
    <row r="2" spans="1:5" x14ac:dyDescent="0.3">
      <c r="A2" s="113" t="s">
        <v>31</v>
      </c>
      <c r="B2" s="114"/>
      <c r="C2" s="114"/>
      <c r="D2" s="114"/>
      <c r="E2" s="115"/>
    </row>
    <row r="3" spans="1:5" x14ac:dyDescent="0.3">
      <c r="A3" s="116" t="s">
        <v>18</v>
      </c>
      <c r="B3" s="117"/>
      <c r="C3" s="117"/>
      <c r="D3" s="117"/>
      <c r="E3" s="118"/>
    </row>
    <row r="4" spans="1:5" s="15" customFormat="1" ht="28.8" customHeight="1" x14ac:dyDescent="0.3">
      <c r="A4" s="119" t="s">
        <v>23</v>
      </c>
      <c r="B4" s="121" t="s">
        <v>24</v>
      </c>
      <c r="C4" s="121" t="s">
        <v>25</v>
      </c>
      <c r="D4" s="123" t="s">
        <v>5</v>
      </c>
      <c r="E4" s="125" t="s">
        <v>26</v>
      </c>
    </row>
    <row r="5" spans="1:5" s="15" customFormat="1" x14ac:dyDescent="0.3">
      <c r="A5" s="120"/>
      <c r="B5" s="122"/>
      <c r="C5" s="122"/>
      <c r="D5" s="124"/>
      <c r="E5" s="126"/>
    </row>
    <row r="6" spans="1:5" x14ac:dyDescent="0.3">
      <c r="A6" s="16" t="s">
        <v>28</v>
      </c>
      <c r="B6" s="17">
        <v>11819</v>
      </c>
      <c r="C6" s="17">
        <v>13242</v>
      </c>
      <c r="D6" s="18">
        <v>0.12</v>
      </c>
      <c r="E6" s="19">
        <v>1423</v>
      </c>
    </row>
    <row r="7" spans="1:5" x14ac:dyDescent="0.3">
      <c r="A7" s="16" t="s">
        <v>27</v>
      </c>
      <c r="B7" s="17">
        <v>27467</v>
      </c>
      <c r="C7" s="17">
        <v>37536</v>
      </c>
      <c r="D7" s="18">
        <v>0.36699999999999999</v>
      </c>
      <c r="E7" s="19">
        <v>10069</v>
      </c>
    </row>
    <row r="8" spans="1:5" x14ac:dyDescent="0.3">
      <c r="A8" s="16" t="s">
        <v>29</v>
      </c>
      <c r="B8" s="17">
        <v>5999</v>
      </c>
      <c r="C8" s="17">
        <v>10170</v>
      </c>
      <c r="D8" s="18">
        <v>0.69499999999999995</v>
      </c>
      <c r="E8" s="19">
        <v>4171</v>
      </c>
    </row>
    <row r="9" spans="1:5" x14ac:dyDescent="0.3">
      <c r="A9" s="20" t="s">
        <v>30</v>
      </c>
      <c r="B9" s="21">
        <v>18251</v>
      </c>
      <c r="C9" s="21">
        <v>21294</v>
      </c>
      <c r="D9" s="22">
        <v>0.16700000000000001</v>
      </c>
      <c r="E9" s="23">
        <v>3043</v>
      </c>
    </row>
  </sheetData>
  <mergeCells count="8">
    <mergeCell ref="A1:E1"/>
    <mergeCell ref="A2:E2"/>
    <mergeCell ref="A3:E3"/>
    <mergeCell ref="A4:A5"/>
    <mergeCell ref="B4:B5"/>
    <mergeCell ref="C4:C5"/>
    <mergeCell ref="D4:D5"/>
    <mergeCell ref="E4:E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L21" sqref="L21"/>
    </sheetView>
  </sheetViews>
  <sheetFormatPr defaultRowHeight="14.4" x14ac:dyDescent="0.3"/>
  <cols>
    <col min="10" max="10" width="6.77734375" customWidth="1"/>
  </cols>
  <sheetData>
    <row r="1" spans="1:10" x14ac:dyDescent="0.3">
      <c r="A1" s="96" t="s">
        <v>32</v>
      </c>
      <c r="B1" s="127"/>
      <c r="C1" s="127"/>
      <c r="D1" s="127"/>
      <c r="E1" s="127"/>
      <c r="F1" s="127"/>
      <c r="G1" s="127"/>
      <c r="H1" s="127"/>
      <c r="I1" s="127"/>
      <c r="J1" s="128"/>
    </row>
    <row r="2" spans="1:10" x14ac:dyDescent="0.3">
      <c r="A2" s="96" t="s">
        <v>39</v>
      </c>
      <c r="B2" s="127"/>
      <c r="C2" s="127"/>
      <c r="D2" s="127"/>
      <c r="E2" s="127"/>
      <c r="F2" s="127"/>
      <c r="G2" s="127"/>
      <c r="H2" s="127"/>
      <c r="I2" s="127"/>
      <c r="J2" s="128"/>
    </row>
    <row r="3" spans="1:10" x14ac:dyDescent="0.3">
      <c r="A3" s="99" t="s">
        <v>40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x14ac:dyDescent="0.3">
      <c r="A4" s="131" t="s">
        <v>41</v>
      </c>
      <c r="B4" s="133" t="s">
        <v>3</v>
      </c>
      <c r="C4" s="91"/>
      <c r="D4" s="91"/>
      <c r="E4" s="134" t="s">
        <v>8</v>
      </c>
      <c r="F4" s="133" t="s">
        <v>4</v>
      </c>
      <c r="G4" s="91"/>
      <c r="H4" s="91"/>
      <c r="I4" s="134" t="s">
        <v>8</v>
      </c>
      <c r="J4" s="135" t="s">
        <v>5</v>
      </c>
    </row>
    <row r="5" spans="1:10" x14ac:dyDescent="0.3">
      <c r="A5" s="132"/>
      <c r="B5" s="25" t="s">
        <v>42</v>
      </c>
      <c r="C5" s="25" t="s">
        <v>43</v>
      </c>
      <c r="D5" s="25" t="s">
        <v>16</v>
      </c>
      <c r="E5" s="92"/>
      <c r="F5" s="25" t="s">
        <v>42</v>
      </c>
      <c r="G5" s="25" t="s">
        <v>43</v>
      </c>
      <c r="H5" s="25" t="s">
        <v>16</v>
      </c>
      <c r="I5" s="92"/>
      <c r="J5" s="136"/>
    </row>
    <row r="6" spans="1:10" x14ac:dyDescent="0.3">
      <c r="A6" s="137" t="s">
        <v>35</v>
      </c>
      <c r="B6" s="138"/>
      <c r="C6" s="138"/>
      <c r="D6" s="138"/>
      <c r="E6" s="138"/>
      <c r="F6" s="138"/>
      <c r="G6" s="138"/>
      <c r="H6" s="138"/>
      <c r="I6" s="138"/>
      <c r="J6" s="139"/>
    </row>
    <row r="7" spans="1:10" x14ac:dyDescent="0.3">
      <c r="A7" s="26" t="s">
        <v>44</v>
      </c>
      <c r="B7" s="27">
        <f t="shared" ref="B7:D14" si="0">B17+B27+B37+B47</f>
        <v>2265</v>
      </c>
      <c r="C7" s="27">
        <f t="shared" si="0"/>
        <v>2142</v>
      </c>
      <c r="D7" s="27">
        <f t="shared" si="0"/>
        <v>4407</v>
      </c>
      <c r="E7" s="28">
        <f>D7/D14</f>
        <v>6.9362251322085122E-2</v>
      </c>
      <c r="F7" s="27">
        <f t="shared" ref="F7:H14" si="1">F17+F27+F37+F47</f>
        <v>3647</v>
      </c>
      <c r="G7" s="27">
        <f t="shared" si="1"/>
        <v>3379</v>
      </c>
      <c r="H7" s="27">
        <f t="shared" si="1"/>
        <v>7026</v>
      </c>
      <c r="I7" s="28">
        <f>H7/H14</f>
        <v>8.543080178011235E-2</v>
      </c>
      <c r="J7" s="29">
        <f t="shared" ref="J7:J14" si="2">(H7-D7)/D7</f>
        <v>0.59428182437031996</v>
      </c>
    </row>
    <row r="8" spans="1:10" x14ac:dyDescent="0.3">
      <c r="A8" s="30" t="s">
        <v>45</v>
      </c>
      <c r="B8" s="31">
        <f t="shared" si="0"/>
        <v>8435</v>
      </c>
      <c r="C8" s="31">
        <f t="shared" si="0"/>
        <v>10037</v>
      </c>
      <c r="D8" s="31">
        <f t="shared" si="0"/>
        <v>18472</v>
      </c>
      <c r="E8" s="32">
        <f>D8/D14</f>
        <v>0.29073281289347769</v>
      </c>
      <c r="F8" s="31">
        <f t="shared" si="1"/>
        <v>8620</v>
      </c>
      <c r="G8" s="31">
        <f t="shared" si="1"/>
        <v>9681</v>
      </c>
      <c r="H8" s="31">
        <f t="shared" si="1"/>
        <v>18301</v>
      </c>
      <c r="I8" s="32">
        <f>H8/H14</f>
        <v>0.22252620315653801</v>
      </c>
      <c r="J8" s="33">
        <f t="shared" si="2"/>
        <v>-9.2572542226071891E-3</v>
      </c>
    </row>
    <row r="9" spans="1:10" x14ac:dyDescent="0.3">
      <c r="A9" s="30" t="s">
        <v>46</v>
      </c>
      <c r="B9" s="31">
        <f t="shared" si="0"/>
        <v>4614</v>
      </c>
      <c r="C9" s="31">
        <f t="shared" si="0"/>
        <v>3480</v>
      </c>
      <c r="D9" s="31">
        <f t="shared" si="0"/>
        <v>8094</v>
      </c>
      <c r="E9" s="32">
        <f>D9/D14</f>
        <v>0.12739234449760767</v>
      </c>
      <c r="F9" s="31">
        <f t="shared" si="1"/>
        <v>6131</v>
      </c>
      <c r="G9" s="31">
        <f t="shared" si="1"/>
        <v>6591</v>
      </c>
      <c r="H9" s="31">
        <f t="shared" si="1"/>
        <v>12722</v>
      </c>
      <c r="I9" s="32">
        <f>H9/H14</f>
        <v>0.15468981785462416</v>
      </c>
      <c r="J9" s="33">
        <f t="shared" si="2"/>
        <v>0.57178156659253765</v>
      </c>
    </row>
    <row r="10" spans="1:10" x14ac:dyDescent="0.3">
      <c r="A10" s="30" t="s">
        <v>47</v>
      </c>
      <c r="B10" s="31">
        <f t="shared" si="0"/>
        <v>4384</v>
      </c>
      <c r="C10" s="31">
        <f t="shared" si="0"/>
        <v>3682</v>
      </c>
      <c r="D10" s="31">
        <f t="shared" si="0"/>
        <v>8066</v>
      </c>
      <c r="E10" s="32">
        <f>D10/D14</f>
        <v>0.12695164945857468</v>
      </c>
      <c r="F10" s="31">
        <f t="shared" si="1"/>
        <v>7257</v>
      </c>
      <c r="G10" s="31">
        <f t="shared" si="1"/>
        <v>5730</v>
      </c>
      <c r="H10" s="31">
        <f t="shared" si="1"/>
        <v>12987</v>
      </c>
      <c r="I10" s="32">
        <f>H10/H14</f>
        <v>0.15791201575837163</v>
      </c>
      <c r="J10" s="33">
        <f t="shared" si="2"/>
        <v>0.61009174311926606</v>
      </c>
    </row>
    <row r="11" spans="1:10" x14ac:dyDescent="0.3">
      <c r="A11" s="30" t="s">
        <v>48</v>
      </c>
      <c r="B11" s="31">
        <f t="shared" si="0"/>
        <v>7945</v>
      </c>
      <c r="C11" s="31">
        <f t="shared" si="0"/>
        <v>7454</v>
      </c>
      <c r="D11" s="31">
        <f t="shared" si="0"/>
        <v>15399</v>
      </c>
      <c r="E11" s="32">
        <f>D11/D14</f>
        <v>0.24236653235960715</v>
      </c>
      <c r="F11" s="31">
        <f t="shared" si="1"/>
        <v>9106</v>
      </c>
      <c r="G11" s="31">
        <f t="shared" si="1"/>
        <v>8375</v>
      </c>
      <c r="H11" s="31">
        <f t="shared" si="1"/>
        <v>17481</v>
      </c>
      <c r="I11" s="32">
        <f>H11/H14</f>
        <v>0.21255562851097978</v>
      </c>
      <c r="J11" s="33">
        <f t="shared" si="2"/>
        <v>0.1352035846483538</v>
      </c>
    </row>
    <row r="12" spans="1:10" x14ac:dyDescent="0.3">
      <c r="A12" s="30" t="s">
        <v>49</v>
      </c>
      <c r="B12" s="31">
        <f t="shared" si="0"/>
        <v>2172</v>
      </c>
      <c r="C12" s="31">
        <f t="shared" si="0"/>
        <v>2086</v>
      </c>
      <c r="D12" s="31">
        <f t="shared" si="0"/>
        <v>4258</v>
      </c>
      <c r="E12" s="32">
        <f>D12/D14</f>
        <v>6.7017124150088134E-2</v>
      </c>
      <c r="F12" s="31">
        <f t="shared" si="1"/>
        <v>3644</v>
      </c>
      <c r="G12" s="31">
        <f t="shared" si="1"/>
        <v>3383</v>
      </c>
      <c r="H12" s="31">
        <f t="shared" si="1"/>
        <v>7027</v>
      </c>
      <c r="I12" s="32">
        <f>H12/H14</f>
        <v>8.5442961017484984E-2</v>
      </c>
      <c r="J12" s="33">
        <f t="shared" si="2"/>
        <v>0.65030530765617656</v>
      </c>
    </row>
    <row r="13" spans="1:10" x14ac:dyDescent="0.3">
      <c r="A13" s="34" t="s">
        <v>50</v>
      </c>
      <c r="B13" s="35">
        <f t="shared" si="0"/>
        <v>2249</v>
      </c>
      <c r="C13" s="35">
        <f t="shared" si="0"/>
        <v>2591</v>
      </c>
      <c r="D13" s="35">
        <f t="shared" si="0"/>
        <v>4840</v>
      </c>
      <c r="E13" s="36">
        <f>D13/D14</f>
        <v>7.6177285318559551E-2</v>
      </c>
      <c r="F13" s="35">
        <f t="shared" si="1"/>
        <v>3256</v>
      </c>
      <c r="G13" s="35">
        <f t="shared" si="1"/>
        <v>3442</v>
      </c>
      <c r="H13" s="35">
        <f t="shared" si="1"/>
        <v>6698</v>
      </c>
      <c r="I13" s="36">
        <f>H13/H14</f>
        <v>8.1442571921889056E-2</v>
      </c>
      <c r="J13" s="37">
        <f t="shared" si="2"/>
        <v>0.38388429752066117</v>
      </c>
    </row>
    <row r="14" spans="1:10" x14ac:dyDescent="0.3">
      <c r="A14" s="38" t="s">
        <v>51</v>
      </c>
      <c r="B14" s="39">
        <f t="shared" si="0"/>
        <v>32064</v>
      </c>
      <c r="C14" s="39">
        <f t="shared" si="0"/>
        <v>31472</v>
      </c>
      <c r="D14" s="39">
        <f t="shared" si="0"/>
        <v>63536</v>
      </c>
      <c r="E14" s="40">
        <v>1</v>
      </c>
      <c r="F14" s="39">
        <f t="shared" si="1"/>
        <v>41661</v>
      </c>
      <c r="G14" s="39">
        <f t="shared" si="1"/>
        <v>40581</v>
      </c>
      <c r="H14" s="39">
        <f t="shared" si="1"/>
        <v>82242</v>
      </c>
      <c r="I14" s="40">
        <v>1</v>
      </c>
      <c r="J14" s="41">
        <f t="shared" si="2"/>
        <v>0.29441576429111055</v>
      </c>
    </row>
    <row r="15" spans="1:10" x14ac:dyDescent="0.3">
      <c r="A15" s="42" t="s">
        <v>8</v>
      </c>
      <c r="B15" s="43">
        <f>B14/D14</f>
        <v>0.50465877612692012</v>
      </c>
      <c r="C15" s="43">
        <f>C14/D14</f>
        <v>0.49534122387307983</v>
      </c>
      <c r="D15" s="44" t="s">
        <v>22</v>
      </c>
      <c r="E15" s="45" t="s">
        <v>22</v>
      </c>
      <c r="F15" s="43">
        <f>F14/H14</f>
        <v>0.50656598818122123</v>
      </c>
      <c r="G15" s="43">
        <f>G14/H14</f>
        <v>0.49343401181877872</v>
      </c>
      <c r="H15" s="44" t="s">
        <v>22</v>
      </c>
      <c r="I15" s="45" t="s">
        <v>22</v>
      </c>
      <c r="J15" s="46" t="s">
        <v>22</v>
      </c>
    </row>
    <row r="16" spans="1:10" x14ac:dyDescent="0.3">
      <c r="A16" s="137" t="s">
        <v>52</v>
      </c>
      <c r="B16" s="140"/>
      <c r="C16" s="140"/>
      <c r="D16" s="140"/>
      <c r="E16" s="140"/>
      <c r="F16" s="140"/>
      <c r="G16" s="140"/>
      <c r="H16" s="140"/>
      <c r="I16" s="140"/>
      <c r="J16" s="141"/>
    </row>
    <row r="17" spans="1:10" x14ac:dyDescent="0.3">
      <c r="A17" s="26" t="s">
        <v>44</v>
      </c>
      <c r="B17" s="27">
        <v>507</v>
      </c>
      <c r="C17" s="27">
        <v>493</v>
      </c>
      <c r="D17" s="27">
        <v>1000</v>
      </c>
      <c r="E17" s="28">
        <f>D17/D24</f>
        <v>8.4609527032743881E-2</v>
      </c>
      <c r="F17" s="27">
        <v>614</v>
      </c>
      <c r="G17" s="27">
        <v>552</v>
      </c>
      <c r="H17" s="27">
        <v>1166</v>
      </c>
      <c r="I17" s="28">
        <f>H17/H24</f>
        <v>8.805316417459598E-2</v>
      </c>
      <c r="J17" s="29">
        <f t="shared" ref="J17:J24" si="3">(H17-D17)/D17</f>
        <v>0.16600000000000001</v>
      </c>
    </row>
    <row r="18" spans="1:10" x14ac:dyDescent="0.3">
      <c r="A18" s="30" t="s">
        <v>45</v>
      </c>
      <c r="B18" s="47">
        <v>1743</v>
      </c>
      <c r="C18" s="47">
        <v>1575</v>
      </c>
      <c r="D18" s="47">
        <v>3318</v>
      </c>
      <c r="E18" s="48">
        <f>D18/D24</f>
        <v>0.28073441069464422</v>
      </c>
      <c r="F18" s="47">
        <v>1771</v>
      </c>
      <c r="G18" s="47">
        <v>1552</v>
      </c>
      <c r="H18" s="49">
        <v>3323</v>
      </c>
      <c r="I18" s="48">
        <f>H18/H24</f>
        <v>0.25094396616825254</v>
      </c>
      <c r="J18" s="33">
        <f t="shared" si="3"/>
        <v>1.5069318866787222E-3</v>
      </c>
    </row>
    <row r="19" spans="1:10" x14ac:dyDescent="0.3">
      <c r="A19" s="30" t="s">
        <v>46</v>
      </c>
      <c r="B19" s="47">
        <v>396</v>
      </c>
      <c r="C19" s="47">
        <v>302</v>
      </c>
      <c r="D19" s="47">
        <v>698</v>
      </c>
      <c r="E19" s="48">
        <f>D19/D24</f>
        <v>5.9057449868855236E-2</v>
      </c>
      <c r="F19" s="47">
        <v>350</v>
      </c>
      <c r="G19" s="47">
        <v>337</v>
      </c>
      <c r="H19" s="47">
        <v>687</v>
      </c>
      <c r="I19" s="48">
        <f>H19/H24</f>
        <v>5.1880380607159042E-2</v>
      </c>
      <c r="J19" s="33">
        <f t="shared" si="3"/>
        <v>-1.5759312320916905E-2</v>
      </c>
    </row>
    <row r="20" spans="1:10" x14ac:dyDescent="0.3">
      <c r="A20" s="30" t="s">
        <v>47</v>
      </c>
      <c r="B20" s="47">
        <v>665</v>
      </c>
      <c r="C20" s="47">
        <v>639</v>
      </c>
      <c r="D20" s="47">
        <v>1304</v>
      </c>
      <c r="E20" s="48">
        <f>D20/D24</f>
        <v>0.11033082325069803</v>
      </c>
      <c r="F20" s="47">
        <v>907</v>
      </c>
      <c r="G20" s="47">
        <v>772</v>
      </c>
      <c r="H20" s="47">
        <v>1679</v>
      </c>
      <c r="I20" s="48">
        <f>H20/H24</f>
        <v>0.1267935357196798</v>
      </c>
      <c r="J20" s="33">
        <f t="shared" si="3"/>
        <v>0.28757668711656442</v>
      </c>
    </row>
    <row r="21" spans="1:10" x14ac:dyDescent="0.3">
      <c r="A21" s="30" t="s">
        <v>48</v>
      </c>
      <c r="B21" s="47">
        <v>1528</v>
      </c>
      <c r="C21" s="47">
        <v>1444</v>
      </c>
      <c r="D21" s="47">
        <v>2972</v>
      </c>
      <c r="E21" s="48">
        <f>D21/D24</f>
        <v>0.2514595143413148</v>
      </c>
      <c r="F21" s="47">
        <v>1662</v>
      </c>
      <c r="G21" s="47">
        <v>1450</v>
      </c>
      <c r="H21" s="47">
        <v>3112</v>
      </c>
      <c r="I21" s="48">
        <f>H21/H24</f>
        <v>0.23500981724814982</v>
      </c>
      <c r="J21" s="33">
        <f t="shared" si="3"/>
        <v>4.7106325706594884E-2</v>
      </c>
    </row>
    <row r="22" spans="1:10" x14ac:dyDescent="0.3">
      <c r="A22" s="30" t="s">
        <v>49</v>
      </c>
      <c r="B22" s="47">
        <v>527</v>
      </c>
      <c r="C22" s="47">
        <v>531</v>
      </c>
      <c r="D22" s="47">
        <v>1058</v>
      </c>
      <c r="E22" s="48">
        <f>D22/D24</f>
        <v>8.9516879600643029E-2</v>
      </c>
      <c r="F22" s="47">
        <v>726</v>
      </c>
      <c r="G22" s="47">
        <v>705</v>
      </c>
      <c r="H22" s="47">
        <v>1431</v>
      </c>
      <c r="I22" s="48">
        <f>H22/H24</f>
        <v>0.10806524694154962</v>
      </c>
      <c r="J22" s="33">
        <f t="shared" si="3"/>
        <v>0.35255198487712663</v>
      </c>
    </row>
    <row r="23" spans="1:10" x14ac:dyDescent="0.3">
      <c r="A23" s="34" t="s">
        <v>50</v>
      </c>
      <c r="B23" s="35">
        <v>710</v>
      </c>
      <c r="C23" s="35">
        <v>759</v>
      </c>
      <c r="D23" s="35">
        <v>1469</v>
      </c>
      <c r="E23" s="36">
        <f>D23/D24</f>
        <v>0.12429139521110077</v>
      </c>
      <c r="F23" s="35">
        <v>933</v>
      </c>
      <c r="G23" s="35">
        <v>911</v>
      </c>
      <c r="H23" s="35">
        <v>1844</v>
      </c>
      <c r="I23" s="36">
        <f>H23/H24</f>
        <v>0.13925388914061321</v>
      </c>
      <c r="J23" s="37">
        <f t="shared" si="3"/>
        <v>0.25527569775357384</v>
      </c>
    </row>
    <row r="24" spans="1:10" x14ac:dyDescent="0.3">
      <c r="A24" s="38" t="s">
        <v>53</v>
      </c>
      <c r="B24" s="39">
        <v>6076</v>
      </c>
      <c r="C24" s="39">
        <v>5743</v>
      </c>
      <c r="D24" s="39">
        <v>11819</v>
      </c>
      <c r="E24" s="40">
        <v>1</v>
      </c>
      <c r="F24" s="39">
        <v>6963</v>
      </c>
      <c r="G24" s="39">
        <v>6279</v>
      </c>
      <c r="H24" s="39">
        <v>13242</v>
      </c>
      <c r="I24" s="40">
        <v>1</v>
      </c>
      <c r="J24" s="41">
        <f t="shared" si="3"/>
        <v>0.12039935696759455</v>
      </c>
    </row>
    <row r="25" spans="1:10" x14ac:dyDescent="0.3">
      <c r="A25" s="42" t="s">
        <v>8</v>
      </c>
      <c r="B25" s="43">
        <f>B24/D24</f>
        <v>0.51408748625095191</v>
      </c>
      <c r="C25" s="43">
        <f>C24/D24</f>
        <v>0.48591251374904815</v>
      </c>
      <c r="D25" s="50" t="s">
        <v>22</v>
      </c>
      <c r="E25" s="50" t="s">
        <v>22</v>
      </c>
      <c r="F25" s="43">
        <f>F24/H24</f>
        <v>0.52582691436338924</v>
      </c>
      <c r="G25" s="43">
        <f>G24/H24</f>
        <v>0.47417308563661076</v>
      </c>
      <c r="H25" s="50" t="s">
        <v>22</v>
      </c>
      <c r="I25" s="50" t="s">
        <v>22</v>
      </c>
      <c r="J25" s="51" t="s">
        <v>22</v>
      </c>
    </row>
    <row r="26" spans="1:10" x14ac:dyDescent="0.3">
      <c r="A26" s="142" t="s">
        <v>54</v>
      </c>
      <c r="B26" s="143"/>
      <c r="C26" s="143"/>
      <c r="D26" s="143"/>
      <c r="E26" s="143"/>
      <c r="F26" s="143"/>
      <c r="G26" s="143"/>
      <c r="H26" s="143"/>
      <c r="I26" s="143"/>
      <c r="J26" s="144"/>
    </row>
    <row r="27" spans="1:10" x14ac:dyDescent="0.3">
      <c r="A27" s="26" t="s">
        <v>44</v>
      </c>
      <c r="B27" s="52">
        <v>1004</v>
      </c>
      <c r="C27" s="52">
        <v>952</v>
      </c>
      <c r="D27" s="52">
        <f t="shared" ref="D27:D33" si="4">B27+C27</f>
        <v>1956</v>
      </c>
      <c r="E27" s="53">
        <f>D27/D34</f>
        <v>7.1212728000873776E-2</v>
      </c>
      <c r="F27" s="52">
        <v>1904</v>
      </c>
      <c r="G27" s="52">
        <v>1690</v>
      </c>
      <c r="H27" s="52">
        <f t="shared" ref="H27:H33" si="5">F27+G27</f>
        <v>3594</v>
      </c>
      <c r="I27" s="53">
        <f>H27/H34</f>
        <v>9.5748081841432228E-2</v>
      </c>
      <c r="J27" s="29">
        <f t="shared" ref="J27:J34" si="6">(H27-D27)/H27</f>
        <v>0.45575959933222038</v>
      </c>
    </row>
    <row r="28" spans="1:10" x14ac:dyDescent="0.3">
      <c r="A28" s="30" t="s">
        <v>45</v>
      </c>
      <c r="B28" s="49">
        <v>4276</v>
      </c>
      <c r="C28" s="49">
        <v>6291</v>
      </c>
      <c r="D28" s="49">
        <f t="shared" si="4"/>
        <v>10567</v>
      </c>
      <c r="E28" s="54">
        <f>D28/D34</f>
        <v>0.38471620490042596</v>
      </c>
      <c r="F28" s="49">
        <v>4100</v>
      </c>
      <c r="G28" s="49">
        <v>5551</v>
      </c>
      <c r="H28" s="49">
        <f t="shared" si="5"/>
        <v>9651</v>
      </c>
      <c r="I28" s="54">
        <f>H28/H34</f>
        <v>0.25711317135549872</v>
      </c>
      <c r="J28" s="33">
        <f t="shared" si="6"/>
        <v>-9.4912444306289506E-2</v>
      </c>
    </row>
    <row r="29" spans="1:10" x14ac:dyDescent="0.3">
      <c r="A29" s="30" t="s">
        <v>46</v>
      </c>
      <c r="B29" s="49">
        <v>3259</v>
      </c>
      <c r="C29" s="49">
        <v>2362</v>
      </c>
      <c r="D29" s="49">
        <f t="shared" si="4"/>
        <v>5621</v>
      </c>
      <c r="E29" s="54">
        <f>D29/D34</f>
        <v>0.20464557468962755</v>
      </c>
      <c r="F29" s="49">
        <v>4752</v>
      </c>
      <c r="G29" s="49">
        <v>5410</v>
      </c>
      <c r="H29" s="49">
        <f t="shared" si="5"/>
        <v>10162</v>
      </c>
      <c r="I29" s="54">
        <f>H29/H34</f>
        <v>0.27072676896845693</v>
      </c>
      <c r="J29" s="33">
        <f t="shared" si="6"/>
        <v>0.44686085416256643</v>
      </c>
    </row>
    <row r="30" spans="1:10" x14ac:dyDescent="0.3">
      <c r="A30" s="30" t="s">
        <v>47</v>
      </c>
      <c r="B30" s="49">
        <v>1064</v>
      </c>
      <c r="C30" s="49">
        <v>1037</v>
      </c>
      <c r="D30" s="49">
        <f t="shared" si="4"/>
        <v>2101</v>
      </c>
      <c r="E30" s="54">
        <f>D30/D34</f>
        <v>7.6491790148177807E-2</v>
      </c>
      <c r="F30" s="49">
        <v>3193</v>
      </c>
      <c r="G30" s="49">
        <v>2144</v>
      </c>
      <c r="H30" s="49">
        <f t="shared" si="5"/>
        <v>5337</v>
      </c>
      <c r="I30" s="54">
        <f>H30/H34</f>
        <v>0.14218350383631714</v>
      </c>
      <c r="J30" s="33">
        <f t="shared" si="6"/>
        <v>0.60633314596215104</v>
      </c>
    </row>
    <row r="31" spans="1:10" x14ac:dyDescent="0.3">
      <c r="A31" s="30" t="s">
        <v>48</v>
      </c>
      <c r="B31" s="49">
        <v>2100</v>
      </c>
      <c r="C31" s="49">
        <v>2132</v>
      </c>
      <c r="D31" s="49">
        <f t="shared" si="4"/>
        <v>4232</v>
      </c>
      <c r="E31" s="54">
        <f>D31/D34</f>
        <v>0.15407580005097027</v>
      </c>
      <c r="F31" s="49">
        <v>2363</v>
      </c>
      <c r="G31" s="49">
        <v>2507</v>
      </c>
      <c r="H31" s="49">
        <f t="shared" si="5"/>
        <v>4870</v>
      </c>
      <c r="I31" s="54">
        <f>H31/H34</f>
        <v>0.12974211423699913</v>
      </c>
      <c r="J31" s="33">
        <f t="shared" si="6"/>
        <v>0.13100616016427105</v>
      </c>
    </row>
    <row r="32" spans="1:10" x14ac:dyDescent="0.3">
      <c r="A32" s="30" t="s">
        <v>49</v>
      </c>
      <c r="B32" s="49">
        <v>649</v>
      </c>
      <c r="C32" s="49">
        <v>682</v>
      </c>
      <c r="D32" s="49">
        <f t="shared" si="4"/>
        <v>1331</v>
      </c>
      <c r="E32" s="54">
        <f>D32/D34</f>
        <v>4.8458149779735685E-2</v>
      </c>
      <c r="F32" s="49">
        <v>926</v>
      </c>
      <c r="G32" s="49">
        <v>904</v>
      </c>
      <c r="H32" s="49">
        <f t="shared" si="5"/>
        <v>1830</v>
      </c>
      <c r="I32" s="54">
        <f>H32/H34</f>
        <v>4.8753196930946291E-2</v>
      </c>
      <c r="J32" s="33">
        <f t="shared" si="6"/>
        <v>0.27267759562841531</v>
      </c>
    </row>
    <row r="33" spans="1:10" x14ac:dyDescent="0.3">
      <c r="A33" s="34" t="s">
        <v>50</v>
      </c>
      <c r="B33" s="35">
        <v>725</v>
      </c>
      <c r="C33" s="35">
        <v>934</v>
      </c>
      <c r="D33" s="55">
        <f t="shared" si="4"/>
        <v>1659</v>
      </c>
      <c r="E33" s="56">
        <f>D33/D34</f>
        <v>6.0399752430188955E-2</v>
      </c>
      <c r="F33" s="35">
        <v>948</v>
      </c>
      <c r="G33" s="35">
        <v>1144</v>
      </c>
      <c r="H33" s="55">
        <f t="shared" si="5"/>
        <v>2092</v>
      </c>
      <c r="I33" s="56">
        <f>H33/H34</f>
        <v>5.5733162830349528E-2</v>
      </c>
      <c r="J33" s="37">
        <f t="shared" si="6"/>
        <v>0.20697896749521988</v>
      </c>
    </row>
    <row r="34" spans="1:10" x14ac:dyDescent="0.3">
      <c r="A34" s="38" t="s">
        <v>53</v>
      </c>
      <c r="B34" s="39">
        <v>13077</v>
      </c>
      <c r="C34" s="39">
        <v>14390</v>
      </c>
      <c r="D34" s="39">
        <v>27467</v>
      </c>
      <c r="E34" s="40">
        <v>1</v>
      </c>
      <c r="F34" s="39">
        <v>18186</v>
      </c>
      <c r="G34" s="39">
        <v>19350</v>
      </c>
      <c r="H34" s="39">
        <v>37536</v>
      </c>
      <c r="I34" s="40">
        <v>1</v>
      </c>
      <c r="J34" s="41">
        <f t="shared" si="6"/>
        <v>0.268249147485081</v>
      </c>
    </row>
    <row r="35" spans="1:10" x14ac:dyDescent="0.3">
      <c r="A35" s="42" t="s">
        <v>8</v>
      </c>
      <c r="B35" s="43">
        <f>B34/D34</f>
        <v>0.47609859103651653</v>
      </c>
      <c r="C35" s="43">
        <f>C34/D34</f>
        <v>0.52390140896348347</v>
      </c>
      <c r="D35" s="44" t="s">
        <v>22</v>
      </c>
      <c r="E35" s="45" t="s">
        <v>22</v>
      </c>
      <c r="F35" s="43">
        <f>F34/H34</f>
        <v>0.48449488491048592</v>
      </c>
      <c r="G35" s="43">
        <f>G34/H34</f>
        <v>0.51550511508951402</v>
      </c>
      <c r="H35" s="44" t="s">
        <v>22</v>
      </c>
      <c r="I35" s="45" t="s">
        <v>22</v>
      </c>
      <c r="J35" s="46" t="s">
        <v>22</v>
      </c>
    </row>
    <row r="36" spans="1:10" x14ac:dyDescent="0.3">
      <c r="A36" s="137" t="s">
        <v>55</v>
      </c>
      <c r="B36" s="140"/>
      <c r="C36" s="140"/>
      <c r="D36" s="140"/>
      <c r="E36" s="140"/>
      <c r="F36" s="140"/>
      <c r="G36" s="140"/>
      <c r="H36" s="140"/>
      <c r="I36" s="140"/>
      <c r="J36" s="141"/>
    </row>
    <row r="37" spans="1:10" x14ac:dyDescent="0.3">
      <c r="A37" s="26" t="s">
        <v>44</v>
      </c>
      <c r="B37" s="52">
        <v>257</v>
      </c>
      <c r="C37" s="52">
        <v>253</v>
      </c>
      <c r="D37" s="52">
        <v>510</v>
      </c>
      <c r="E37" s="53">
        <f>D37/D44</f>
        <v>8.5014169028171369E-2</v>
      </c>
      <c r="F37" s="52">
        <v>469</v>
      </c>
      <c r="G37" s="52">
        <v>514</v>
      </c>
      <c r="H37" s="52">
        <f t="shared" ref="H37:H43" si="7">F37+G37</f>
        <v>983</v>
      </c>
      <c r="I37" s="53">
        <f>H37/H44</f>
        <v>9.6656833824975419E-2</v>
      </c>
      <c r="J37" s="29">
        <f t="shared" ref="J37:J44" si="8">(H37-D37)/D37</f>
        <v>0.9274509803921569</v>
      </c>
    </row>
    <row r="38" spans="1:10" x14ac:dyDescent="0.3">
      <c r="A38" s="30" t="s">
        <v>45</v>
      </c>
      <c r="B38" s="49">
        <v>819</v>
      </c>
      <c r="C38" s="49">
        <v>727</v>
      </c>
      <c r="D38" s="49">
        <f>(513+556)+477</f>
        <v>1546</v>
      </c>
      <c r="E38" s="54">
        <f>D38/D44</f>
        <v>0.25770961826971162</v>
      </c>
      <c r="F38" s="49">
        <v>1175</v>
      </c>
      <c r="G38" s="49">
        <v>1049</v>
      </c>
      <c r="H38" s="49">
        <f t="shared" si="7"/>
        <v>2224</v>
      </c>
      <c r="I38" s="54">
        <f>H38/H44</f>
        <v>0.21868239921337265</v>
      </c>
      <c r="J38" s="33">
        <f t="shared" si="8"/>
        <v>0.4385510996119017</v>
      </c>
    </row>
    <row r="39" spans="1:10" x14ac:dyDescent="0.3">
      <c r="A39" s="30" t="s">
        <v>46</v>
      </c>
      <c r="B39" s="49">
        <v>185</v>
      </c>
      <c r="C39" s="49">
        <v>150</v>
      </c>
      <c r="D39" s="49">
        <v>335</v>
      </c>
      <c r="E39" s="54">
        <f>D39/D44</f>
        <v>5.5842640440073345E-2</v>
      </c>
      <c r="F39" s="49">
        <v>274</v>
      </c>
      <c r="G39" s="49">
        <v>210</v>
      </c>
      <c r="H39" s="49">
        <f t="shared" si="7"/>
        <v>484</v>
      </c>
      <c r="I39" s="54">
        <f>H39/H44</f>
        <v>4.7590953785644048E-2</v>
      </c>
      <c r="J39" s="33">
        <f t="shared" si="8"/>
        <v>0.44477611940298506</v>
      </c>
    </row>
    <row r="40" spans="1:10" x14ac:dyDescent="0.3">
      <c r="A40" s="30" t="s">
        <v>47</v>
      </c>
      <c r="B40" s="49">
        <v>524</v>
      </c>
      <c r="C40" s="49">
        <v>446</v>
      </c>
      <c r="D40" s="49">
        <v>970</v>
      </c>
      <c r="E40" s="54">
        <f>D40/D44</f>
        <v>0.16169361560260043</v>
      </c>
      <c r="F40" s="49">
        <v>875</v>
      </c>
      <c r="G40" s="49">
        <v>866</v>
      </c>
      <c r="H40" s="49">
        <f t="shared" si="7"/>
        <v>1741</v>
      </c>
      <c r="I40" s="54">
        <f>H40/H44</f>
        <v>0.1711897738446411</v>
      </c>
      <c r="J40" s="33">
        <f t="shared" si="8"/>
        <v>0.79484536082474222</v>
      </c>
    </row>
    <row r="41" spans="1:10" x14ac:dyDescent="0.3">
      <c r="A41" s="30" t="s">
        <v>48</v>
      </c>
      <c r="B41" s="49">
        <v>992</v>
      </c>
      <c r="C41" s="49">
        <v>861</v>
      </c>
      <c r="D41" s="49">
        <f>1055+798</f>
        <v>1853</v>
      </c>
      <c r="E41" s="54">
        <f>D41/D44</f>
        <v>0.3088848141356893</v>
      </c>
      <c r="F41" s="49">
        <v>1663</v>
      </c>
      <c r="G41" s="49">
        <v>1426</v>
      </c>
      <c r="H41" s="49">
        <f t="shared" si="7"/>
        <v>3089</v>
      </c>
      <c r="I41" s="54">
        <f>H41/H44</f>
        <v>0.30373647984267454</v>
      </c>
      <c r="J41" s="33">
        <f t="shared" si="8"/>
        <v>0.66702644360496488</v>
      </c>
    </row>
    <row r="42" spans="1:10" x14ac:dyDescent="0.3">
      <c r="A42" s="30" t="s">
        <v>49</v>
      </c>
      <c r="B42" s="49">
        <v>180</v>
      </c>
      <c r="C42" s="49">
        <v>157</v>
      </c>
      <c r="D42" s="49">
        <f>201+136</f>
        <v>337</v>
      </c>
      <c r="E42" s="54">
        <f>D42/D44</f>
        <v>5.6176029338223035E-2</v>
      </c>
      <c r="F42" s="49">
        <v>523</v>
      </c>
      <c r="G42" s="49">
        <v>462</v>
      </c>
      <c r="H42" s="49">
        <f t="shared" si="7"/>
        <v>985</v>
      </c>
      <c r="I42" s="54">
        <f>H42/H44</f>
        <v>9.685349065880039E-2</v>
      </c>
      <c r="J42" s="33">
        <f t="shared" si="8"/>
        <v>1.9228486646884273</v>
      </c>
    </row>
    <row r="43" spans="1:10" x14ac:dyDescent="0.3">
      <c r="A43" s="34" t="s">
        <v>50</v>
      </c>
      <c r="B43" s="35">
        <v>221</v>
      </c>
      <c r="C43" s="35">
        <v>227</v>
      </c>
      <c r="D43" s="35">
        <v>448</v>
      </c>
      <c r="E43" s="36">
        <f>D43/D44</f>
        <v>7.4679113185530915E-2</v>
      </c>
      <c r="F43" s="35">
        <v>342</v>
      </c>
      <c r="G43" s="35">
        <v>322</v>
      </c>
      <c r="H43" s="55">
        <f t="shared" si="7"/>
        <v>664</v>
      </c>
      <c r="I43" s="36">
        <f>H43/H44</f>
        <v>6.5290068829891842E-2</v>
      </c>
      <c r="J43" s="37">
        <f t="shared" si="8"/>
        <v>0.48214285714285715</v>
      </c>
    </row>
    <row r="44" spans="1:10" x14ac:dyDescent="0.3">
      <c r="A44" s="38" t="s">
        <v>53</v>
      </c>
      <c r="B44" s="39">
        <v>3178</v>
      </c>
      <c r="C44" s="39">
        <v>2821</v>
      </c>
      <c r="D44" s="39">
        <v>5999</v>
      </c>
      <c r="E44" s="40">
        <v>1</v>
      </c>
      <c r="F44" s="39">
        <v>5321</v>
      </c>
      <c r="G44" s="39">
        <v>4849</v>
      </c>
      <c r="H44" s="39">
        <v>10170</v>
      </c>
      <c r="I44" s="40">
        <v>1</v>
      </c>
      <c r="J44" s="41">
        <f t="shared" si="8"/>
        <v>0.69528254709118187</v>
      </c>
    </row>
    <row r="45" spans="1:10" x14ac:dyDescent="0.3">
      <c r="A45" s="42" t="s">
        <v>8</v>
      </c>
      <c r="B45" s="43">
        <f>B44/D44</f>
        <v>0.52975495915985993</v>
      </c>
      <c r="C45" s="43">
        <f>C44/D44</f>
        <v>0.47024504084014002</v>
      </c>
      <c r="D45" s="44" t="s">
        <v>22</v>
      </c>
      <c r="E45" s="45" t="s">
        <v>22</v>
      </c>
      <c r="F45" s="43">
        <f>F44/H44</f>
        <v>0.52320550639134711</v>
      </c>
      <c r="G45" s="43">
        <f>G44/H44</f>
        <v>0.47679449360865289</v>
      </c>
      <c r="H45" s="44" t="s">
        <v>22</v>
      </c>
      <c r="I45" s="45" t="s">
        <v>22</v>
      </c>
      <c r="J45" s="46" t="s">
        <v>22</v>
      </c>
    </row>
    <row r="46" spans="1:10" x14ac:dyDescent="0.3">
      <c r="A46" s="137" t="s">
        <v>56</v>
      </c>
      <c r="B46" s="138"/>
      <c r="C46" s="138"/>
      <c r="D46" s="138"/>
      <c r="E46" s="138"/>
      <c r="F46" s="138"/>
      <c r="G46" s="138"/>
      <c r="H46" s="138"/>
      <c r="I46" s="138"/>
      <c r="J46" s="139"/>
    </row>
    <row r="47" spans="1:10" x14ac:dyDescent="0.3">
      <c r="A47" s="26" t="s">
        <v>44</v>
      </c>
      <c r="B47" s="27">
        <v>497</v>
      </c>
      <c r="C47" s="27">
        <v>444</v>
      </c>
      <c r="D47" s="27">
        <v>941</v>
      </c>
      <c r="E47" s="28">
        <f>D47/D54</f>
        <v>5.1558818694866032E-2</v>
      </c>
      <c r="F47" s="27">
        <v>660</v>
      </c>
      <c r="G47" s="27">
        <v>623</v>
      </c>
      <c r="H47" s="27">
        <v>1283</v>
      </c>
      <c r="I47" s="28">
        <f>H47/H54</f>
        <v>6.0251714097867941E-2</v>
      </c>
      <c r="J47" s="29">
        <f t="shared" ref="J47:J54" si="9">(H47-D47)/D47</f>
        <v>0.36344314558979807</v>
      </c>
    </row>
    <row r="48" spans="1:10" x14ac:dyDescent="0.3">
      <c r="A48" s="30" t="s">
        <v>45</v>
      </c>
      <c r="B48" s="31">
        <v>1597</v>
      </c>
      <c r="C48" s="31">
        <v>1444</v>
      </c>
      <c r="D48" s="31">
        <v>3041</v>
      </c>
      <c r="E48" s="32">
        <f>D48/D54</f>
        <v>0.16662100706810587</v>
      </c>
      <c r="F48" s="31">
        <v>1574</v>
      </c>
      <c r="G48" s="31">
        <v>1529</v>
      </c>
      <c r="H48" s="31">
        <v>3103</v>
      </c>
      <c r="I48" s="32">
        <f>H48/H54</f>
        <v>0.14572179956795342</v>
      </c>
      <c r="J48" s="33">
        <f t="shared" si="9"/>
        <v>2.0388030253206183E-2</v>
      </c>
    </row>
    <row r="49" spans="1:10" x14ac:dyDescent="0.3">
      <c r="A49" s="30" t="s">
        <v>46</v>
      </c>
      <c r="B49" s="31">
        <v>774</v>
      </c>
      <c r="C49" s="31">
        <v>666</v>
      </c>
      <c r="D49" s="31">
        <v>1440</v>
      </c>
      <c r="E49" s="32">
        <f>D49/D54</f>
        <v>7.8899786313078729E-2</v>
      </c>
      <c r="F49" s="31">
        <v>755</v>
      </c>
      <c r="G49" s="31">
        <v>634</v>
      </c>
      <c r="H49" s="31">
        <v>1389</v>
      </c>
      <c r="I49" s="32">
        <f>H49/H54</f>
        <v>6.5229642152719078E-2</v>
      </c>
      <c r="J49" s="33">
        <f t="shared" si="9"/>
        <v>-3.5416666666666666E-2</v>
      </c>
    </row>
    <row r="50" spans="1:10" x14ac:dyDescent="0.3">
      <c r="A50" s="30" t="s">
        <v>47</v>
      </c>
      <c r="B50" s="31">
        <v>2131</v>
      </c>
      <c r="C50" s="31">
        <v>1560</v>
      </c>
      <c r="D50" s="31">
        <v>3691</v>
      </c>
      <c r="E50" s="32">
        <f>D50/D54</f>
        <v>0.20223549394553722</v>
      </c>
      <c r="F50" s="31">
        <v>2282</v>
      </c>
      <c r="G50" s="31">
        <v>1948</v>
      </c>
      <c r="H50" s="31">
        <v>4230</v>
      </c>
      <c r="I50" s="32">
        <f>H50/H54</f>
        <v>0.19864750633981404</v>
      </c>
      <c r="J50" s="33">
        <f t="shared" si="9"/>
        <v>0.14603088593876998</v>
      </c>
    </row>
    <row r="51" spans="1:10" x14ac:dyDescent="0.3">
      <c r="A51" s="30" t="s">
        <v>48</v>
      </c>
      <c r="B51" s="31">
        <v>3325</v>
      </c>
      <c r="C51" s="31">
        <v>3017</v>
      </c>
      <c r="D51" s="31">
        <v>6342</v>
      </c>
      <c r="E51" s="32">
        <f>D51/D54</f>
        <v>0.34748780888718428</v>
      </c>
      <c r="F51" s="31">
        <v>3418</v>
      </c>
      <c r="G51" s="31">
        <v>2992</v>
      </c>
      <c r="H51" s="31">
        <v>6410</v>
      </c>
      <c r="I51" s="32">
        <f>H51/H54</f>
        <v>0.30102376256222407</v>
      </c>
      <c r="J51" s="33">
        <f t="shared" si="9"/>
        <v>1.0722169662567014E-2</v>
      </c>
    </row>
    <row r="52" spans="1:10" x14ac:dyDescent="0.3">
      <c r="A52" s="30" t="s">
        <v>49</v>
      </c>
      <c r="B52" s="31">
        <v>816</v>
      </c>
      <c r="C52" s="31">
        <v>716</v>
      </c>
      <c r="D52" s="31">
        <v>1532</v>
      </c>
      <c r="E52" s="32">
        <f>D52/D54</f>
        <v>8.3940605994192105E-2</v>
      </c>
      <c r="F52" s="31">
        <v>1469</v>
      </c>
      <c r="G52" s="31">
        <v>1312</v>
      </c>
      <c r="H52" s="31">
        <v>2781</v>
      </c>
      <c r="I52" s="32">
        <f>H52/H54</f>
        <v>0.13060016906170752</v>
      </c>
      <c r="J52" s="33">
        <f t="shared" si="9"/>
        <v>0.81527415143603132</v>
      </c>
    </row>
    <row r="53" spans="1:10" x14ac:dyDescent="0.3">
      <c r="A53" s="34" t="s">
        <v>50</v>
      </c>
      <c r="B53" s="35">
        <v>593</v>
      </c>
      <c r="C53" s="35">
        <v>671</v>
      </c>
      <c r="D53" s="35">
        <v>1264</v>
      </c>
      <c r="E53" s="36">
        <f>D53/D54</f>
        <v>6.9256479097035778E-2</v>
      </c>
      <c r="F53" s="35">
        <v>1033</v>
      </c>
      <c r="G53" s="35">
        <v>1065</v>
      </c>
      <c r="H53" s="35">
        <v>2098</v>
      </c>
      <c r="I53" s="36">
        <f>H53/H54</f>
        <v>9.8525406217713912E-2</v>
      </c>
      <c r="J53" s="37">
        <f t="shared" si="9"/>
        <v>0.65981012658227844</v>
      </c>
    </row>
    <row r="54" spans="1:10" x14ac:dyDescent="0.3">
      <c r="A54" s="38" t="s">
        <v>53</v>
      </c>
      <c r="B54" s="39">
        <v>9733</v>
      </c>
      <c r="C54" s="39">
        <v>8518</v>
      </c>
      <c r="D54" s="39">
        <v>18251</v>
      </c>
      <c r="E54" s="40">
        <v>1</v>
      </c>
      <c r="F54" s="39">
        <v>11191</v>
      </c>
      <c r="G54" s="39">
        <v>10103</v>
      </c>
      <c r="H54" s="39">
        <v>21294</v>
      </c>
      <c r="I54" s="40">
        <v>1</v>
      </c>
      <c r="J54" s="41">
        <f t="shared" si="9"/>
        <v>0.1667305901046518</v>
      </c>
    </row>
    <row r="55" spans="1:10" x14ac:dyDescent="0.3">
      <c r="A55" s="42" t="s">
        <v>8</v>
      </c>
      <c r="B55" s="43">
        <f>B54/D54</f>
        <v>0.53328584735083007</v>
      </c>
      <c r="C55" s="43">
        <f>C54/D54</f>
        <v>0.46671415264916993</v>
      </c>
      <c r="D55" s="44" t="s">
        <v>22</v>
      </c>
      <c r="E55" s="45" t="s">
        <v>22</v>
      </c>
      <c r="F55" s="43">
        <f>F54/H54</f>
        <v>0.52554710247017944</v>
      </c>
      <c r="G55" s="43">
        <f>G54/H54</f>
        <v>0.47445289752982062</v>
      </c>
      <c r="H55" s="44" t="s">
        <v>22</v>
      </c>
      <c r="I55" s="45" t="s">
        <v>22</v>
      </c>
      <c r="J55" s="46" t="s">
        <v>22</v>
      </c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14">
    <mergeCell ref="A6:J6"/>
    <mergeCell ref="A16:J16"/>
    <mergeCell ref="A26:J26"/>
    <mergeCell ref="A36:J36"/>
    <mergeCell ref="A46:J46"/>
    <mergeCell ref="A1:J1"/>
    <mergeCell ref="A2:J2"/>
    <mergeCell ref="A3:J3"/>
    <mergeCell ref="A4:A5"/>
    <mergeCell ref="B4:D4"/>
    <mergeCell ref="E4:E5"/>
    <mergeCell ref="F4:H4"/>
    <mergeCell ref="I4:I5"/>
    <mergeCell ref="J4:J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workbookViewId="0">
      <selection activeCell="K7" sqref="K7"/>
    </sheetView>
  </sheetViews>
  <sheetFormatPr defaultRowHeight="14.4" x14ac:dyDescent="0.3"/>
  <cols>
    <col min="1" max="1" width="8" customWidth="1"/>
    <col min="2" max="21" width="5" customWidth="1"/>
  </cols>
  <sheetData>
    <row r="1" spans="1:21" ht="12.6" customHeight="1" x14ac:dyDescent="0.3">
      <c r="A1" s="93" t="s">
        <v>32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5"/>
    </row>
    <row r="2" spans="1:21" ht="12" customHeight="1" x14ac:dyDescent="0.3">
      <c r="A2" s="96" t="s">
        <v>58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8"/>
    </row>
    <row r="3" spans="1:21" ht="11.4" customHeight="1" x14ac:dyDescent="0.3">
      <c r="A3" s="99" t="s">
        <v>40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1"/>
    </row>
    <row r="4" spans="1:21" s="15" customFormat="1" x14ac:dyDescent="0.3">
      <c r="A4" s="65"/>
      <c r="B4" s="145" t="s">
        <v>35</v>
      </c>
      <c r="C4" s="145"/>
      <c r="D4" s="145"/>
      <c r="E4" s="57"/>
      <c r="F4" s="145" t="s">
        <v>28</v>
      </c>
      <c r="G4" s="145"/>
      <c r="H4" s="145"/>
      <c r="I4" s="145"/>
      <c r="J4" s="145" t="s">
        <v>27</v>
      </c>
      <c r="K4" s="145"/>
      <c r="L4" s="145"/>
      <c r="M4" s="145"/>
      <c r="N4" s="145" t="s">
        <v>37</v>
      </c>
      <c r="O4" s="145"/>
      <c r="P4" s="145"/>
      <c r="Q4" s="145"/>
      <c r="R4" s="145" t="s">
        <v>36</v>
      </c>
      <c r="S4" s="145"/>
      <c r="T4" s="145"/>
      <c r="U4" s="146"/>
    </row>
    <row r="5" spans="1:21" s="15" customFormat="1" ht="31.8" x14ac:dyDescent="0.3">
      <c r="A5" s="65"/>
      <c r="B5" s="58">
        <v>2000</v>
      </c>
      <c r="C5" s="59" t="s">
        <v>59</v>
      </c>
      <c r="D5" s="57">
        <v>2010</v>
      </c>
      <c r="E5" s="62" t="s">
        <v>59</v>
      </c>
      <c r="F5" s="58">
        <v>2000</v>
      </c>
      <c r="G5" s="59" t="s">
        <v>59</v>
      </c>
      <c r="H5" s="58">
        <v>2010</v>
      </c>
      <c r="I5" s="59" t="s">
        <v>59</v>
      </c>
      <c r="J5" s="58">
        <v>2000</v>
      </c>
      <c r="K5" s="59" t="s">
        <v>59</v>
      </c>
      <c r="L5" s="58">
        <v>2010</v>
      </c>
      <c r="M5" s="62" t="s">
        <v>59</v>
      </c>
      <c r="N5" s="58">
        <v>2000</v>
      </c>
      <c r="O5" s="59" t="s">
        <v>59</v>
      </c>
      <c r="P5" s="58">
        <v>2010</v>
      </c>
      <c r="Q5" s="62" t="s">
        <v>59</v>
      </c>
      <c r="R5" s="58">
        <v>2000</v>
      </c>
      <c r="S5" s="59" t="s">
        <v>59</v>
      </c>
      <c r="T5" s="58">
        <v>2010</v>
      </c>
      <c r="U5" s="66" t="s">
        <v>59</v>
      </c>
    </row>
    <row r="6" spans="1:21" x14ac:dyDescent="0.3">
      <c r="A6" s="30" t="s">
        <v>44</v>
      </c>
      <c r="B6" s="67">
        <v>4407</v>
      </c>
      <c r="C6" s="68">
        <f>B6/B13</f>
        <v>6.9362251322085122E-2</v>
      </c>
      <c r="D6" s="67">
        <v>7026</v>
      </c>
      <c r="E6" s="63">
        <f>D6/D13</f>
        <v>8.543080178011235E-2</v>
      </c>
      <c r="F6" s="67">
        <v>1000</v>
      </c>
      <c r="G6" s="68">
        <f>F6/B13</f>
        <v>1.573910853689247E-2</v>
      </c>
      <c r="H6" s="67">
        <v>1166</v>
      </c>
      <c r="I6" s="63">
        <f>H6/D13</f>
        <v>1.4177670776488899E-2</v>
      </c>
      <c r="J6" s="67">
        <v>1956</v>
      </c>
      <c r="K6" s="68">
        <f>J6/B13</f>
        <v>3.0785696298161674E-2</v>
      </c>
      <c r="L6" s="67">
        <v>3594</v>
      </c>
      <c r="M6" s="63">
        <f>L6/D13</f>
        <v>4.3700299117239369E-2</v>
      </c>
      <c r="N6" s="67">
        <v>510</v>
      </c>
      <c r="O6" s="68">
        <f>N6/B13</f>
        <v>8.0269453538151601E-3</v>
      </c>
      <c r="P6" s="67">
        <v>983</v>
      </c>
      <c r="Q6" s="63">
        <f>P6/D13</f>
        <v>1.1952530337297245E-2</v>
      </c>
      <c r="R6" s="67">
        <v>941</v>
      </c>
      <c r="S6" s="68">
        <f>R6/B13</f>
        <v>1.4810501133215815E-2</v>
      </c>
      <c r="T6" s="67">
        <v>1283</v>
      </c>
      <c r="U6" s="70">
        <f>T6/D13</f>
        <v>1.5600301549086841E-2</v>
      </c>
    </row>
    <row r="7" spans="1:21" x14ac:dyDescent="0.3">
      <c r="A7" s="30" t="s">
        <v>45</v>
      </c>
      <c r="B7" s="67">
        <v>18472</v>
      </c>
      <c r="C7" s="68">
        <f>B7/B13</f>
        <v>0.29073281289347769</v>
      </c>
      <c r="D7" s="67">
        <v>18301</v>
      </c>
      <c r="E7" s="63">
        <f>D7/D13</f>
        <v>0.22252620315653801</v>
      </c>
      <c r="F7" s="67">
        <v>3318</v>
      </c>
      <c r="G7" s="68">
        <f>F7/B13</f>
        <v>5.2222362125409219E-2</v>
      </c>
      <c r="H7" s="67">
        <v>3323</v>
      </c>
      <c r="I7" s="63">
        <f>H7/D13</f>
        <v>4.0405145789256094E-2</v>
      </c>
      <c r="J7" s="67">
        <v>10567</v>
      </c>
      <c r="K7" s="68">
        <f>J7/B13</f>
        <v>0.16631515990934273</v>
      </c>
      <c r="L7" s="67">
        <v>9651</v>
      </c>
      <c r="M7" s="63">
        <f>L7/D13</f>
        <v>0.11734879988327132</v>
      </c>
      <c r="N7" s="67">
        <v>1546</v>
      </c>
      <c r="O7" s="68">
        <f>N7/B13</f>
        <v>2.4332661798035761E-2</v>
      </c>
      <c r="P7" s="67">
        <v>2224</v>
      </c>
      <c r="Q7" s="63">
        <f>P7/D13</f>
        <v>2.7042143916733541E-2</v>
      </c>
      <c r="R7" s="67">
        <v>3041</v>
      </c>
      <c r="S7" s="68">
        <f>R7/B13</f>
        <v>4.7862629060690005E-2</v>
      </c>
      <c r="T7" s="67">
        <v>3103</v>
      </c>
      <c r="U7" s="70">
        <f>T7/D13</f>
        <v>3.7730113567277061E-2</v>
      </c>
    </row>
    <row r="8" spans="1:21" x14ac:dyDescent="0.3">
      <c r="A8" s="30" t="s">
        <v>46</v>
      </c>
      <c r="B8" s="67">
        <v>8094</v>
      </c>
      <c r="C8" s="68">
        <f>B8/B13</f>
        <v>0.12739234449760767</v>
      </c>
      <c r="D8" s="67">
        <v>12722</v>
      </c>
      <c r="E8" s="63">
        <f>D8/D13</f>
        <v>0.15468981785462416</v>
      </c>
      <c r="F8" s="67">
        <v>698</v>
      </c>
      <c r="G8" s="68">
        <f>F8/B13</f>
        <v>1.0985897758750944E-2</v>
      </c>
      <c r="H8" s="67">
        <v>687</v>
      </c>
      <c r="I8" s="63">
        <f>H8/D13</f>
        <v>8.3533960749981769E-3</v>
      </c>
      <c r="J8" s="67">
        <v>5621</v>
      </c>
      <c r="K8" s="68">
        <f>J8/B13</f>
        <v>8.8469529085872578E-2</v>
      </c>
      <c r="L8" s="67">
        <v>10162</v>
      </c>
      <c r="M8" s="63">
        <f>L8/D13</f>
        <v>0.12356217018068627</v>
      </c>
      <c r="N8" s="67">
        <v>335</v>
      </c>
      <c r="O8" s="68">
        <f>N8/B13</f>
        <v>5.2726013598589777E-3</v>
      </c>
      <c r="P8" s="67">
        <v>484</v>
      </c>
      <c r="Q8" s="63">
        <f>P8/D13</f>
        <v>5.8850708883538827E-3</v>
      </c>
      <c r="R8" s="67">
        <v>1440</v>
      </c>
      <c r="S8" s="68">
        <f>R8/B13</f>
        <v>2.2664316293125156E-2</v>
      </c>
      <c r="T8" s="67">
        <v>1389</v>
      </c>
      <c r="U8" s="70">
        <f>T8/D13</f>
        <v>1.6889180710585833E-2</v>
      </c>
    </row>
    <row r="9" spans="1:21" x14ac:dyDescent="0.3">
      <c r="A9" s="30" t="s">
        <v>47</v>
      </c>
      <c r="B9" s="67">
        <v>8066</v>
      </c>
      <c r="C9" s="68">
        <f>B9/B13</f>
        <v>0.12695164945857468</v>
      </c>
      <c r="D9" s="67">
        <v>12987</v>
      </c>
      <c r="E9" s="63">
        <f>D9/D13</f>
        <v>0.15791201575837163</v>
      </c>
      <c r="F9" s="67">
        <v>1304</v>
      </c>
      <c r="G9" s="68">
        <f>F9/B13</f>
        <v>2.0523797532107781E-2</v>
      </c>
      <c r="H9" s="67">
        <v>1679</v>
      </c>
      <c r="I9" s="63">
        <f>H9/D13</f>
        <v>2.041535954864911E-2</v>
      </c>
      <c r="J9" s="67">
        <v>2101</v>
      </c>
      <c r="K9" s="68">
        <f>J9/B13</f>
        <v>3.3067867036011084E-2</v>
      </c>
      <c r="L9" s="67">
        <v>5337</v>
      </c>
      <c r="M9" s="63">
        <f>L9/D13</f>
        <v>6.4893849857736927E-2</v>
      </c>
      <c r="N9" s="67">
        <v>970</v>
      </c>
      <c r="O9" s="68">
        <f>N9/B13</f>
        <v>1.5266935280785696E-2</v>
      </c>
      <c r="P9" s="67">
        <v>1741</v>
      </c>
      <c r="Q9" s="63">
        <f>P9/D13</f>
        <v>2.1169232265752291E-2</v>
      </c>
      <c r="R9" s="67">
        <v>3691</v>
      </c>
      <c r="S9" s="68">
        <f>R9/B13</f>
        <v>5.8093049609670107E-2</v>
      </c>
      <c r="T9" s="67">
        <v>4230</v>
      </c>
      <c r="U9" s="70">
        <f>T9/D13</f>
        <v>5.1433574086233315E-2</v>
      </c>
    </row>
    <row r="10" spans="1:21" x14ac:dyDescent="0.3">
      <c r="A10" s="30" t="s">
        <v>48</v>
      </c>
      <c r="B10" s="67">
        <v>15399</v>
      </c>
      <c r="C10" s="68">
        <f>B10/B13</f>
        <v>0.24236653235960715</v>
      </c>
      <c r="D10" s="67">
        <v>17481</v>
      </c>
      <c r="E10" s="63">
        <f>D10/D13</f>
        <v>0.21255562851097978</v>
      </c>
      <c r="F10" s="67">
        <v>2972</v>
      </c>
      <c r="G10" s="68">
        <f>F10/B13</f>
        <v>4.6776630571644419E-2</v>
      </c>
      <c r="H10" s="67">
        <v>3112</v>
      </c>
      <c r="I10" s="63">
        <f>H10/D13</f>
        <v>3.7839546703630746E-2</v>
      </c>
      <c r="J10" s="67">
        <v>4232</v>
      </c>
      <c r="K10" s="68">
        <f>J10/B13</f>
        <v>6.6607907328128935E-2</v>
      </c>
      <c r="L10" s="67">
        <v>4870</v>
      </c>
      <c r="M10" s="63">
        <f>L10/D13</f>
        <v>5.9215486004717786E-2</v>
      </c>
      <c r="N10" s="67">
        <v>1853</v>
      </c>
      <c r="O10" s="68">
        <f>N10/B13</f>
        <v>2.9164568118861749E-2</v>
      </c>
      <c r="P10" s="67">
        <v>3089</v>
      </c>
      <c r="Q10" s="63">
        <f>P10/D13</f>
        <v>3.7559884244060211E-2</v>
      </c>
      <c r="R10" s="67">
        <v>6342</v>
      </c>
      <c r="S10" s="68">
        <f>R10/B13</f>
        <v>9.9817426340972043E-2</v>
      </c>
      <c r="T10" s="67">
        <v>6410</v>
      </c>
      <c r="U10" s="70">
        <f>T10/D13</f>
        <v>7.7940711558571046E-2</v>
      </c>
    </row>
    <row r="11" spans="1:21" x14ac:dyDescent="0.3">
      <c r="A11" s="30" t="s">
        <v>49</v>
      </c>
      <c r="B11" s="67">
        <v>4258</v>
      </c>
      <c r="C11" s="68">
        <f>B11/B13</f>
        <v>6.7017124150088134E-2</v>
      </c>
      <c r="D11" s="67">
        <v>7027</v>
      </c>
      <c r="E11" s="63">
        <f>D11/D13</f>
        <v>8.5442961017484984E-2</v>
      </c>
      <c r="F11" s="67">
        <v>1058</v>
      </c>
      <c r="G11" s="68">
        <f>F11/B13</f>
        <v>1.6651976832032234E-2</v>
      </c>
      <c r="H11" s="67">
        <v>1431</v>
      </c>
      <c r="I11" s="63">
        <f>H11/D13</f>
        <v>1.7399868680236377E-2</v>
      </c>
      <c r="J11" s="67">
        <v>1331</v>
      </c>
      <c r="K11" s="68">
        <f>J11/B13</f>
        <v>2.0948753462603879E-2</v>
      </c>
      <c r="L11" s="67">
        <v>1830</v>
      </c>
      <c r="M11" s="63">
        <f>L11/D13</f>
        <v>2.225140439191654E-2</v>
      </c>
      <c r="N11" s="67">
        <v>337</v>
      </c>
      <c r="O11" s="68">
        <f>N11/B13</f>
        <v>5.3040795769327626E-3</v>
      </c>
      <c r="P11" s="67">
        <v>985</v>
      </c>
      <c r="Q11" s="63">
        <f>P11/D13</f>
        <v>1.1976848812042508E-2</v>
      </c>
      <c r="R11" s="67">
        <v>1532</v>
      </c>
      <c r="S11" s="68">
        <f>R11/B13</f>
        <v>2.4112314278519266E-2</v>
      </c>
      <c r="T11" s="67">
        <v>2781</v>
      </c>
      <c r="U11" s="70">
        <f>T11/D13</f>
        <v>3.3814839133289559E-2</v>
      </c>
    </row>
    <row r="12" spans="1:21" x14ac:dyDescent="0.3">
      <c r="A12" s="34" t="s">
        <v>50</v>
      </c>
      <c r="B12" s="60">
        <v>4840</v>
      </c>
      <c r="C12" s="61">
        <f>B12/B13</f>
        <v>7.6177285318559551E-2</v>
      </c>
      <c r="D12" s="60">
        <v>6698</v>
      </c>
      <c r="E12" s="64">
        <f>D12/D13</f>
        <v>8.1442571921889056E-2</v>
      </c>
      <c r="F12" s="60">
        <v>1469</v>
      </c>
      <c r="G12" s="61">
        <f>F12/B13</f>
        <v>2.3120750440695038E-2</v>
      </c>
      <c r="H12" s="60">
        <v>1844</v>
      </c>
      <c r="I12" s="64">
        <f>H12/D13</f>
        <v>2.2421633715133386E-2</v>
      </c>
      <c r="J12" s="60">
        <v>1659</v>
      </c>
      <c r="K12" s="61">
        <f>J12/B13</f>
        <v>2.611118106270461E-2</v>
      </c>
      <c r="L12" s="60">
        <v>2092</v>
      </c>
      <c r="M12" s="64">
        <f>L12/D13</f>
        <v>2.543712458354612E-2</v>
      </c>
      <c r="N12" s="60">
        <v>448</v>
      </c>
      <c r="O12" s="61">
        <f>N12/B13</f>
        <v>7.0511206245278272E-3</v>
      </c>
      <c r="P12" s="60">
        <v>664</v>
      </c>
      <c r="Q12" s="64">
        <f>P12/D13</f>
        <v>8.0737336154276407E-3</v>
      </c>
      <c r="R12" s="60">
        <v>1264</v>
      </c>
      <c r="S12" s="61">
        <f>R12/B13</f>
        <v>1.9894233190632084E-2</v>
      </c>
      <c r="T12" s="60">
        <v>2098</v>
      </c>
      <c r="U12" s="71">
        <f>T12/D13</f>
        <v>2.5510080007781911E-2</v>
      </c>
    </row>
    <row r="13" spans="1:21" x14ac:dyDescent="0.3">
      <c r="A13" s="38" t="s">
        <v>57</v>
      </c>
      <c r="B13" s="60">
        <f>SUM(B6:B12)</f>
        <v>63536</v>
      </c>
      <c r="C13" s="75">
        <v>1</v>
      </c>
      <c r="D13" s="60">
        <f>SUM(D6:D12)</f>
        <v>82242</v>
      </c>
      <c r="E13" s="76">
        <v>1</v>
      </c>
      <c r="F13" s="60">
        <f>SUM(F6:F12)</f>
        <v>11819</v>
      </c>
      <c r="G13" s="72">
        <f>F13/B13</f>
        <v>0.18602052379753212</v>
      </c>
      <c r="H13" s="60">
        <f>SUM(H6:H12)</f>
        <v>13242</v>
      </c>
      <c r="I13" s="73">
        <f>H13/D13</f>
        <v>0.1610126212883928</v>
      </c>
      <c r="J13" s="60">
        <f>SUM(J6:J12)</f>
        <v>27467</v>
      </c>
      <c r="K13" s="72">
        <f>J13/B13</f>
        <v>0.43230609418282551</v>
      </c>
      <c r="L13" s="60">
        <f>SUM(L6:L12)</f>
        <v>37536</v>
      </c>
      <c r="M13" s="73">
        <f>L13/D13</f>
        <v>0.45640913401911432</v>
      </c>
      <c r="N13" s="60">
        <f>SUM(N6:N12)</f>
        <v>5999</v>
      </c>
      <c r="O13" s="72">
        <f>N13/B13</f>
        <v>9.4418912112817929E-2</v>
      </c>
      <c r="P13" s="60">
        <f>SUM(P6:P12)</f>
        <v>10170</v>
      </c>
      <c r="Q13" s="73">
        <f>P13/D13</f>
        <v>0.12365944407966732</v>
      </c>
      <c r="R13" s="60">
        <f>SUM(R6:R12)</f>
        <v>18251</v>
      </c>
      <c r="S13" s="72">
        <f>R13/B13</f>
        <v>0.28725446990682446</v>
      </c>
      <c r="T13" s="60">
        <f>SUM(T6:T12)</f>
        <v>21294</v>
      </c>
      <c r="U13" s="74">
        <f>T13/D13</f>
        <v>0.25891880061282557</v>
      </c>
    </row>
  </sheetData>
  <mergeCells count="8">
    <mergeCell ref="A2:U2"/>
    <mergeCell ref="A1:U1"/>
    <mergeCell ref="F4:I4"/>
    <mergeCell ref="J4:M4"/>
    <mergeCell ref="N4:Q4"/>
    <mergeCell ref="R4:U4"/>
    <mergeCell ref="B4:D4"/>
    <mergeCell ref="A3:U3"/>
  </mergeCells>
  <pageMargins left="0.7" right="0.7" top="0.75" bottom="0.75" header="0.3" footer="0.3"/>
  <ignoredErrors>
    <ignoredError sqref="F13 J13 N13 R13 D13 B13" formulaRange="1"/>
    <ignoredError sqref="G13 I13 K13 M13 O13 Q13 S13" formula="1"/>
    <ignoredError sqref="H13 L13 P13 T13" formula="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E15" sqref="E15"/>
    </sheetView>
  </sheetViews>
  <sheetFormatPr defaultRowHeight="14.4" x14ac:dyDescent="0.3"/>
  <cols>
    <col min="1" max="1" width="14.33203125" customWidth="1"/>
    <col min="2" max="2" width="10.21875" customWidth="1"/>
    <col min="3" max="3" width="8.88671875" customWidth="1"/>
    <col min="4" max="4" width="10.44140625" customWidth="1"/>
  </cols>
  <sheetData>
    <row r="1" spans="1:6" x14ac:dyDescent="0.3">
      <c r="A1" s="151" t="s">
        <v>0</v>
      </c>
      <c r="B1" s="152"/>
      <c r="C1" s="152"/>
      <c r="D1" s="152"/>
      <c r="E1" s="152"/>
      <c r="F1" s="153"/>
    </row>
    <row r="2" spans="1:6" x14ac:dyDescent="0.3">
      <c r="A2" s="151" t="s">
        <v>60</v>
      </c>
      <c r="B2" s="152"/>
      <c r="C2" s="152"/>
      <c r="D2" s="152"/>
      <c r="E2" s="152"/>
      <c r="F2" s="153"/>
    </row>
    <row r="3" spans="1:6" x14ac:dyDescent="0.3">
      <c r="A3" s="147" t="s">
        <v>18</v>
      </c>
      <c r="B3" s="148"/>
      <c r="C3" s="148"/>
      <c r="D3" s="148"/>
      <c r="E3" s="148"/>
      <c r="F3" s="149"/>
    </row>
    <row r="4" spans="1:6" x14ac:dyDescent="0.3">
      <c r="A4" s="154" t="s">
        <v>23</v>
      </c>
      <c r="B4" s="155" t="s">
        <v>24</v>
      </c>
      <c r="C4" s="158" t="s">
        <v>59</v>
      </c>
      <c r="D4" s="155" t="s">
        <v>25</v>
      </c>
      <c r="E4" s="156" t="s">
        <v>59</v>
      </c>
      <c r="F4" s="125" t="s">
        <v>61</v>
      </c>
    </row>
    <row r="5" spans="1:6" ht="27" customHeight="1" x14ac:dyDescent="0.3">
      <c r="A5" s="120"/>
      <c r="B5" s="122"/>
      <c r="C5" s="157"/>
      <c r="D5" s="122"/>
      <c r="E5" s="157"/>
      <c r="F5" s="150"/>
    </row>
    <row r="6" spans="1:6" ht="14.4" customHeight="1" x14ac:dyDescent="0.3">
      <c r="A6" s="77" t="s">
        <v>35</v>
      </c>
      <c r="B6" s="79">
        <v>63536</v>
      </c>
      <c r="C6" s="80">
        <v>1</v>
      </c>
      <c r="D6" s="79">
        <v>82242</v>
      </c>
      <c r="E6" s="87">
        <v>1</v>
      </c>
      <c r="F6" s="88" t="s">
        <v>22</v>
      </c>
    </row>
    <row r="7" spans="1:6" x14ac:dyDescent="0.3">
      <c r="A7" s="78" t="s">
        <v>28</v>
      </c>
      <c r="B7" s="83">
        <v>11819</v>
      </c>
      <c r="C7" s="84">
        <f>B7/B6</f>
        <v>0.18602052379753212</v>
      </c>
      <c r="D7" s="83">
        <v>13242</v>
      </c>
      <c r="E7" s="84">
        <f>D7/D6</f>
        <v>0.1610126212883928</v>
      </c>
      <c r="F7" s="81">
        <f>E7-C7</f>
        <v>-2.5007902509139313E-2</v>
      </c>
    </row>
    <row r="8" spans="1:6" x14ac:dyDescent="0.3">
      <c r="A8" s="78" t="s">
        <v>27</v>
      </c>
      <c r="B8" s="83">
        <v>27467</v>
      </c>
      <c r="C8" s="84">
        <f>B8/B6</f>
        <v>0.43230609418282551</v>
      </c>
      <c r="D8" s="83">
        <v>37536</v>
      </c>
      <c r="E8" s="84">
        <f>D8/D6</f>
        <v>0.45640913401911432</v>
      </c>
      <c r="F8" s="81">
        <f>E8-C8</f>
        <v>2.4103039836288809E-2</v>
      </c>
    </row>
    <row r="9" spans="1:6" x14ac:dyDescent="0.3">
      <c r="A9" s="78" t="s">
        <v>29</v>
      </c>
      <c r="B9" s="83">
        <v>5999</v>
      </c>
      <c r="C9" s="84">
        <f>B9/B6</f>
        <v>9.4418912112817929E-2</v>
      </c>
      <c r="D9" s="83">
        <v>10170</v>
      </c>
      <c r="E9" s="84">
        <f>D9/D6</f>
        <v>0.12365944407966732</v>
      </c>
      <c r="F9" s="81">
        <f>E9-C9</f>
        <v>2.9240531966849392E-2</v>
      </c>
    </row>
    <row r="10" spans="1:6" x14ac:dyDescent="0.3">
      <c r="A10" s="85" t="s">
        <v>30</v>
      </c>
      <c r="B10" s="69">
        <v>18251</v>
      </c>
      <c r="C10" s="86">
        <f>B10/B6</f>
        <v>0.28725446990682446</v>
      </c>
      <c r="D10" s="69">
        <v>21294</v>
      </c>
      <c r="E10" s="86">
        <f>D10/D6</f>
        <v>0.25891880061282557</v>
      </c>
      <c r="F10" s="82">
        <f>E10-C10</f>
        <v>-2.8335669293998889E-2</v>
      </c>
    </row>
  </sheetData>
  <mergeCells count="9">
    <mergeCell ref="A3:F3"/>
    <mergeCell ref="F4:F5"/>
    <mergeCell ref="A1:F1"/>
    <mergeCell ref="A2:F2"/>
    <mergeCell ref="A4:A5"/>
    <mergeCell ref="B4:B5"/>
    <mergeCell ref="D4:D5"/>
    <mergeCell ref="E4:E5"/>
    <mergeCell ref="C4:C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Race &amp; Ethnicity</vt:lpstr>
      <vt:lpstr>Race &amp; Ethnicity by County</vt:lpstr>
      <vt:lpstr>Change Hispanic by County</vt:lpstr>
      <vt:lpstr>Intercensal Population</vt:lpstr>
      <vt:lpstr>Ten-Year Pop Change by County</vt:lpstr>
      <vt:lpstr>Age &amp; Gender</vt:lpstr>
      <vt:lpstr>Age by County</vt:lpstr>
      <vt:lpstr>Population by County Percentage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Trolson</dc:creator>
  <cp:lastModifiedBy>Trolson</cp:lastModifiedBy>
  <dcterms:created xsi:type="dcterms:W3CDTF">2012-06-08T21:17:42Z</dcterms:created>
  <dcterms:modified xsi:type="dcterms:W3CDTF">2012-07-06T22:05:44Z</dcterms:modified>
</cp:coreProperties>
</file>