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tables/table9.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6.xml" ContentType="application/vnd.openxmlformats-officedocument.drawing+xml"/>
  <Override PartName="/xl/tables/table13.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4.xml" ContentType="application/vnd.openxmlformats-officedocument.spreadsheetml.table+xml"/>
  <Override PartName="/xl/tables/table15.xml" ContentType="application/vnd.openxmlformats-officedocument.spreadsheetml.table+xml"/>
  <Override PartName="/xl/drawings/drawing7.xml" ContentType="application/vnd.openxmlformats-officedocument.drawing+xml"/>
  <Override PartName="/xl/tables/table1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tables/table17.xml" ContentType="application/vnd.openxmlformats-officedocument.spreadsheetml.table+xml"/>
  <Override PartName="/xl/comments1.xml" ContentType="application/vnd.openxmlformats-officedocument.spreadsheetml.comment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tables/table18.xml" ContentType="application/vnd.openxmlformats-officedocument.spreadsheetml.tab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2.xml" ContentType="application/vnd.openxmlformats-officedocument.drawing+xml"/>
  <Override PartName="/xl/tables/table19.xml" ContentType="application/vnd.openxmlformats-officedocument.spreadsheetml.tab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tables/table20.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tables/table21.xml" ContentType="application/vnd.openxmlformats-officedocument.spreadsheetml.tab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6.xml" ContentType="application/vnd.openxmlformats-officedocument.drawing+xml"/>
  <Override PartName="/xl/tables/table29.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ables/table36.xml" ContentType="application/vnd.openxmlformats-officedocument.spreadsheetml.table+xml"/>
  <Override PartName="/xl/tables/table37.xml" ContentType="application/vnd.openxmlformats-officedocument.spreadsheetml.table+xml"/>
  <Override PartName="/xl/drawings/drawing18.xml" ContentType="application/vnd.openxmlformats-officedocument.drawing+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mont1\home\jabrown\Indicators Project\"/>
    </mc:Choice>
  </mc:AlternateContent>
  <bookViews>
    <workbookView xWindow="0" yWindow="0" windowWidth="20496" windowHeight="8040" tabRatio="913" firstSheet="13" activeTab="15"/>
  </bookViews>
  <sheets>
    <sheet name="Introduction" sheetId="1" r:id="rId1"/>
    <sheet name=" Indicators Index" sheetId="26" r:id="rId2"/>
    <sheet name="Template" sheetId="3" r:id="rId3"/>
    <sheet name=" 1. Healthy Waters (System)" sheetId="23" r:id="rId4"/>
    <sheet name="2. H + T Affordability (System" sheetId="24" r:id="rId5"/>
    <sheet name="3. Regional Connect (System)" sheetId="25" r:id="rId6"/>
    <sheet name="4. Employment Diversity" sheetId="14" r:id="rId7"/>
    <sheet name="5. Dev in City Centers" sheetId="15" r:id="rId8"/>
    <sheet name="6. Roadway Connectivity Index" sheetId="16" r:id="rId9"/>
    <sheet name="Sheet1" sheetId="28" r:id="rId10"/>
    <sheet name="7. Commute Time" sheetId="17" r:id="rId11"/>
    <sheet name="8. Housing Cost Burden" sheetId="18" r:id="rId12"/>
    <sheet name="9. Educational Attainment" sheetId="19" r:id="rId13"/>
    <sheet name="10. Regional Transit" sheetId="20" r:id="rId14"/>
    <sheet name="11. Broadband Connectivity" sheetId="21" r:id="rId15"/>
    <sheet name="12. WUI Development" sheetId="22" r:id="rId16"/>
    <sheet name="13. Value of Ag Products Sold" sheetId="5" r:id="rId17"/>
    <sheet name="14. Land in Farms" sheetId="6" r:id="rId18"/>
    <sheet name="15. Land Conservation" sheetId="7" r:id="rId19"/>
    <sheet name="16. Yellowstone Cutthroat Trout" sheetId="8" r:id="rId20"/>
    <sheet name="17. Elk Harvest" sheetId="9" r:id="rId21"/>
    <sheet name="18. Hunting and Fishing License" sheetId="10" r:id="rId22"/>
    <sheet name="19. Trail Miles" sheetId="11" r:id="rId23"/>
    <sheet name="20. Public Lands Visitation" sheetId="12" r:id="rId24"/>
    <sheet name="Additional Resources" sheetId="27" r:id="rId25"/>
    <sheet name="Drop-Downs" sheetId="4" r:id="rId26"/>
  </sheets>
  <definedNames>
    <definedName name="_ftn1" localSheetId="0">Introduction!$A$16</definedName>
    <definedName name="_ftnref1" localSheetId="0">Introduction!$A$12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14" l="1"/>
  <c r="D27" i="14"/>
  <c r="D25" i="14"/>
  <c r="D16" i="14"/>
  <c r="D17" i="14"/>
  <c r="D18" i="14"/>
  <c r="D19" i="14"/>
  <c r="D20" i="14"/>
  <c r="D21" i="14"/>
  <c r="D22" i="14"/>
  <c r="D23" i="14"/>
  <c r="D24" i="14"/>
  <c r="D15" i="14"/>
  <c r="C26" i="14"/>
  <c r="C27" i="14"/>
  <c r="C25" i="14"/>
  <c r="C16" i="14"/>
  <c r="C17" i="14"/>
  <c r="C18" i="14"/>
  <c r="C19" i="14"/>
  <c r="C20" i="14"/>
  <c r="C21" i="14"/>
  <c r="C22" i="14"/>
  <c r="C23" i="14"/>
  <c r="C24" i="14"/>
  <c r="C15" i="14"/>
  <c r="D47" i="14"/>
  <c r="C47" i="14"/>
  <c r="D22" i="23" l="1"/>
  <c r="D21" i="23"/>
  <c r="F78" i="23"/>
  <c r="F77" i="23"/>
  <c r="E20" i="23"/>
  <c r="E21" i="23"/>
  <c r="D20" i="23"/>
  <c r="C21" i="23"/>
  <c r="C22" i="23"/>
  <c r="D24" i="7" l="1"/>
  <c r="E50" i="9" l="1"/>
  <c r="C76" i="23" l="1"/>
  <c r="C20" i="23" s="1"/>
  <c r="C50" i="23"/>
  <c r="D60" i="12" l="1"/>
  <c r="C52" i="7"/>
  <c r="C51" i="7"/>
  <c r="C50" i="7"/>
  <c r="C43" i="7"/>
  <c r="C42" i="7"/>
  <c r="N50" i="9"/>
  <c r="H50" i="9"/>
  <c r="C53" i="7" l="1"/>
  <c r="E26" i="18"/>
  <c r="E25" i="18"/>
  <c r="E24" i="18"/>
  <c r="E23" i="18"/>
  <c r="D26" i="18"/>
  <c r="D25" i="18"/>
  <c r="D24" i="18"/>
  <c r="D23" i="18"/>
  <c r="C26" i="18"/>
  <c r="C25" i="18"/>
  <c r="C24" i="18"/>
  <c r="C23" i="18"/>
  <c r="C18" i="18"/>
  <c r="C17" i="18"/>
  <c r="C16" i="18"/>
  <c r="C15" i="18"/>
  <c r="D18" i="18"/>
  <c r="D17" i="18"/>
  <c r="D16" i="18"/>
  <c r="D15" i="18"/>
  <c r="E18" i="18"/>
  <c r="E17" i="18"/>
  <c r="E16" i="18"/>
  <c r="E15" i="18"/>
  <c r="D37" i="12" l="1"/>
  <c r="E22" i="12"/>
  <c r="D48" i="12"/>
  <c r="D22" i="12"/>
  <c r="C41" i="7"/>
  <c r="C44" i="7" s="1"/>
  <c r="D20" i="7" s="1"/>
  <c r="K50" i="9"/>
</calcChain>
</file>

<file path=xl/comments1.xml><?xml version="1.0" encoding="utf-8"?>
<comments xmlns="http://schemas.openxmlformats.org/spreadsheetml/2006/main">
  <authors>
    <author>Dave Wortman</author>
  </authors>
  <commentList>
    <comment ref="B10" authorId="0" shapeId="0">
      <text>
        <r>
          <rPr>
            <b/>
            <sz val="9"/>
            <color indexed="81"/>
            <rFont val="Tahoma"/>
            <family val="2"/>
          </rPr>
          <t>Dave Wortman:</t>
        </r>
        <r>
          <rPr>
            <sz val="9"/>
            <color indexed="81"/>
            <rFont val="Tahoma"/>
            <family val="2"/>
          </rPr>
          <t xml:space="preserve">
can't we tell from eyeballing their service areas maps which counties they serve?</t>
        </r>
      </text>
    </comment>
  </commentList>
</comments>
</file>

<file path=xl/sharedStrings.xml><?xml version="1.0" encoding="utf-8"?>
<sst xmlns="http://schemas.openxmlformats.org/spreadsheetml/2006/main" count="1006" uniqueCount="439">
  <si>
    <t xml:space="preserve">Other Notes/Comments: </t>
  </si>
  <si>
    <t>Frequency</t>
  </si>
  <si>
    <t>Annually</t>
  </si>
  <si>
    <t>Bi-Annually</t>
  </si>
  <si>
    <t>Quarterly</t>
  </si>
  <si>
    <t>Monthly</t>
  </si>
  <si>
    <t>Bi-Weekly</t>
  </si>
  <si>
    <t>Weekly</t>
  </si>
  <si>
    <t>Frequency of Data Availability:</t>
  </si>
  <si>
    <t>Source Link:</t>
  </si>
  <si>
    <t>Source Name:</t>
  </si>
  <si>
    <t>Other</t>
  </si>
  <si>
    <t>Calculation/Collection Instructions:</t>
  </si>
  <si>
    <t>Success Measure Name:</t>
  </si>
  <si>
    <t>Unit of Measure:</t>
  </si>
  <si>
    <t>Data Scale:</t>
  </si>
  <si>
    <t>Data Collector:</t>
  </si>
  <si>
    <t>Date of Last Collection:</t>
  </si>
  <si>
    <t xml:space="preserve"> </t>
  </si>
  <si>
    <t>Brendle Group</t>
  </si>
  <si>
    <t>2013</t>
  </si>
  <si>
    <t>2014</t>
  </si>
  <si>
    <t>2015</t>
  </si>
  <si>
    <t>2016</t>
  </si>
  <si>
    <t>2017</t>
  </si>
  <si>
    <t>2018</t>
  </si>
  <si>
    <t>2019</t>
  </si>
  <si>
    <t>2020</t>
  </si>
  <si>
    <t>2012</t>
  </si>
  <si>
    <t>Axis Name</t>
  </si>
  <si>
    <t>Location Name</t>
  </si>
  <si>
    <t>Measure Name</t>
  </si>
  <si>
    <t xml:space="preserve"> Sustainability Indicators Workbook</t>
  </si>
  <si>
    <t>Value of Agricultural Products Sold</t>
  </si>
  <si>
    <t>http://www.agcensus.usda.gov/Publications/2012/Full_Report/Volume_1,_Chapter_2_County_Level/</t>
  </si>
  <si>
    <t>Every Five Years</t>
  </si>
  <si>
    <t>This census is completed every five years. The last date of publication was 2012.</t>
  </si>
  <si>
    <t>Madison County, ID</t>
  </si>
  <si>
    <t>County</t>
  </si>
  <si>
    <t>2007</t>
  </si>
  <si>
    <t>2022</t>
  </si>
  <si>
    <t>Land in Farms</t>
  </si>
  <si>
    <t>United States Department of Agriculture (USDA) Census of Agriculture.</t>
  </si>
  <si>
    <t>Total Land in Farms (Acres)</t>
  </si>
  <si>
    <t>Land Conservation</t>
  </si>
  <si>
    <t>http://headwaterseconomics.org/tools/eps-hdt</t>
  </si>
  <si>
    <t>Conservation Easements: County assessor or GIS records.</t>
  </si>
  <si>
    <t>Data Also available via the EPS-HDT tool</t>
  </si>
  <si>
    <t>Conservation Easement</t>
  </si>
  <si>
    <t>Fremont County, ID</t>
  </si>
  <si>
    <t>Teton County, ID</t>
  </si>
  <si>
    <t>Teton County, WY</t>
  </si>
  <si>
    <t>Type A</t>
  </si>
  <si>
    <t>Type B</t>
  </si>
  <si>
    <t>Acres</t>
  </si>
  <si>
    <t>Yellowstone Cutthroat Trout</t>
  </si>
  <si>
    <t>Elk Harvest</t>
  </si>
  <si>
    <t>2/24/2015 (2013 data)</t>
  </si>
  <si>
    <t>Year</t>
  </si>
  <si>
    <t>TakeMethod</t>
  </si>
  <si>
    <t>Unit</t>
  </si>
  <si>
    <t>UnitID</t>
  </si>
  <si>
    <t>Hunters</t>
  </si>
  <si>
    <t>Harvest</t>
  </si>
  <si>
    <t>Success</t>
  </si>
  <si>
    <t>Days</t>
  </si>
  <si>
    <t>Antlered</t>
  </si>
  <si>
    <t>Antlerless</t>
  </si>
  <si>
    <t>%Spike</t>
  </si>
  <si>
    <t>%6+Pts</t>
  </si>
  <si>
    <t>Any Weapon</t>
  </si>
  <si>
    <t>All Weapons Combined</t>
  </si>
  <si>
    <t>County Collected:</t>
  </si>
  <si>
    <t>Source Link(s)- Idaho:</t>
  </si>
  <si>
    <t>Source Link(s)- Wyoming:</t>
  </si>
  <si>
    <t>https://fishandgame.idaho.gov/content/mhr</t>
  </si>
  <si>
    <t>http://fishandgame.idaho.gov/ifwis/huntplanner/mapcenter/</t>
  </si>
  <si>
    <t>Calculation/Collection Instructions (Idaho):</t>
  </si>
  <si>
    <t>Calculation/Collection Instructions (Wyoming):</t>
  </si>
  <si>
    <t>Information from Wyoming is available at the link above. The applicable hunting units to look at for the Elk Harvest Report for Teton County, Wyoming are as follows: 70,71,72,73,75,77,78,79,80,81,82,83,84, and 85</t>
  </si>
  <si>
    <t>Use the Pooled Total in the annual reports to report</t>
  </si>
  <si>
    <t>Total</t>
  </si>
  <si>
    <t>Hunting And Fishing License Value</t>
  </si>
  <si>
    <t>State Fish and Game Offices</t>
  </si>
  <si>
    <t>TBD</t>
  </si>
  <si>
    <t>Contact Information (Idaho):</t>
  </si>
  <si>
    <t>Fish and Game Licensing: (208)334-2592</t>
  </si>
  <si>
    <t>Trail Miles</t>
  </si>
  <si>
    <t>Source Link(s):</t>
  </si>
  <si>
    <t xml:space="preserve">http://inside.uidaho.edu/index.html </t>
  </si>
  <si>
    <t>http://geospatialhub.org/</t>
  </si>
  <si>
    <t>https://irma.nps.gov/App/</t>
  </si>
  <si>
    <t>http://factfinder2.census.gov</t>
  </si>
  <si>
    <t>Public Lands Visitation</t>
  </si>
  <si>
    <t>County, municipal, and other public land visitor use data may not be routinely collected or reported, but should be monitored to the extent possible.</t>
  </si>
  <si>
    <t>Source Link (National Parks):</t>
  </si>
  <si>
    <t>Source Link (Forest Service):</t>
  </si>
  <si>
    <t>Source Link (Bureau of Land Management):</t>
  </si>
  <si>
    <t>Source Link (Idaho State Parks):</t>
  </si>
  <si>
    <t>Source Link (Wyoming State Parks):</t>
  </si>
  <si>
    <t>https://irma.nps.gov/Stats/</t>
  </si>
  <si>
    <t>https://www.uidaho.edu/cnr/park-studies-unit/blm/reports</t>
  </si>
  <si>
    <t>http://wyoparks.state.wy.us/Planning/VisitorUse.aspx</t>
  </si>
  <si>
    <t>Public Land</t>
  </si>
  <si>
    <t>Type</t>
  </si>
  <si>
    <t>Visitors</t>
  </si>
  <si>
    <t>National Park</t>
  </si>
  <si>
    <t>2014- Teton County Wyoming</t>
  </si>
  <si>
    <t>John D. Rockefeller Memorial</t>
  </si>
  <si>
    <t>National Forest</t>
  </si>
  <si>
    <t>Jedediah Smith Wilderness</t>
  </si>
  <si>
    <t>Teton Wilderness (Included in NF)</t>
  </si>
  <si>
    <t>Employment Diversity</t>
  </si>
  <si>
    <t>http://www.bls.gov/cew/apps/data_views/data_views.htm</t>
  </si>
  <si>
    <t>Natural resources and mining</t>
  </si>
  <si>
    <t>Construction</t>
  </si>
  <si>
    <t>Manufacturing</t>
  </si>
  <si>
    <t>Trade, transportation, and utilities</t>
  </si>
  <si>
    <t>Information</t>
  </si>
  <si>
    <t>Financial activities</t>
  </si>
  <si>
    <t>Professional and business services</t>
  </si>
  <si>
    <t>Education and health services</t>
  </si>
  <si>
    <t>Leisure and hospitality</t>
  </si>
  <si>
    <t>Other services</t>
  </si>
  <si>
    <t>Data available quarterly as well as annual averages</t>
  </si>
  <si>
    <t>City Center Development</t>
  </si>
  <si>
    <t>City and County Building Departments and GIS data</t>
  </si>
  <si>
    <t>Roadway Connectivity Index</t>
  </si>
  <si>
    <t>Commute Time</t>
  </si>
  <si>
    <t>Source</t>
  </si>
  <si>
    <t>Private Conservation Easements</t>
  </si>
  <si>
    <t>State Conserved Land</t>
  </si>
  <si>
    <t>Housing Cost Burden</t>
  </si>
  <si>
    <t>Educational Attainment</t>
  </si>
  <si>
    <t>Regional Transit</t>
  </si>
  <si>
    <t>Broadband Connectivity</t>
  </si>
  <si>
    <t xml:space="preserve">Housing Plus Transit (H+T) Affordability </t>
  </si>
  <si>
    <t>Regional Interconnectedness</t>
  </si>
  <si>
    <t>Federal Conserved Land</t>
  </si>
  <si>
    <t>Contact Information (Wyoming):</t>
  </si>
  <si>
    <t>Gros Ventre Wilderness</t>
  </si>
  <si>
    <t>2013-Teton County Wyoming</t>
  </si>
  <si>
    <t>https://fishandgame.idaho.gov/ifwis/portal/opendata/wildlife-management-areas</t>
  </si>
  <si>
    <t>2011</t>
  </si>
  <si>
    <t>Fremont County</t>
  </si>
  <si>
    <t>Madison County</t>
  </si>
  <si>
    <t>Ownership (SMOCAPI)</t>
  </si>
  <si>
    <t>Rental (GRAPI)</t>
  </si>
  <si>
    <t>http://www.startbus.com/</t>
  </si>
  <si>
    <t>http://www.trpta.org/</t>
  </si>
  <si>
    <t>http://www.broadbandmap.gov/</t>
  </si>
  <si>
    <t>12/31/2013</t>
  </si>
  <si>
    <t>http://headwaterseconomics.org/interactive/wui-development-and-wildfire-costs</t>
  </si>
  <si>
    <t>http://www.locationaffordability.info/</t>
  </si>
  <si>
    <t>3/10/2015</t>
  </si>
  <si>
    <t>dd/mm/yyyy</t>
  </si>
  <si>
    <t>Total Market Value of Crops Sold ($)</t>
  </si>
  <si>
    <t>Land in Farms (Acres)</t>
  </si>
  <si>
    <t>Land Ownership: Headwater Economics' Economic Profile System - Human Dimensions Toolkit (EPS-HDT)</t>
  </si>
  <si>
    <t>Madison County, Teton WY</t>
  </si>
  <si>
    <t>Number of Elk Harvested</t>
  </si>
  <si>
    <t>Game and Fish Headquarters: (307)777-4600</t>
  </si>
  <si>
    <t>Mean Commute Time (Minutes)</t>
  </si>
  <si>
    <t>Cost-Burdened Households-Owners (%)</t>
  </si>
  <si>
    <t>Cost Burdened Households- Renters (%)</t>
  </si>
  <si>
    <t>Total Service Miles</t>
  </si>
  <si>
    <t>Percentage of Population with &gt;25 Mbs Download Speed</t>
  </si>
  <si>
    <t xml:space="preserve">xx/yy/zzzz </t>
  </si>
  <si>
    <t>Housing + Transportation %</t>
  </si>
  <si>
    <t>2013 Fremont County</t>
  </si>
  <si>
    <t>Miles of Presence</t>
  </si>
  <si>
    <t>Data Collection: Madison County</t>
  </si>
  <si>
    <t>Data Collection: Jackson County, WY</t>
  </si>
  <si>
    <t>Data Collection: All Counties</t>
  </si>
  <si>
    <t>Data Collection: Fremont County</t>
  </si>
  <si>
    <t>Conservation Easements</t>
  </si>
  <si>
    <t xml:space="preserve"> State Conserved Land- Fremont County</t>
  </si>
  <si>
    <t>Harriman</t>
  </si>
  <si>
    <t>State Parks- Harriman</t>
  </si>
  <si>
    <t>State Park- Henry's Lake</t>
  </si>
  <si>
    <t>WMA-Sand Creek</t>
  </si>
  <si>
    <t>Total Conserved Land</t>
  </si>
  <si>
    <t>2013 Madison County</t>
  </si>
  <si>
    <t>WMA-Cartier Slough</t>
  </si>
  <si>
    <t xml:space="preserve">WMU- Deer Parks </t>
  </si>
  <si>
    <t>??</t>
  </si>
  <si>
    <t>Data Collection: Teton County, WY</t>
  </si>
  <si>
    <t>Total Annual Visitors</t>
  </si>
  <si>
    <t>State Park</t>
  </si>
  <si>
    <t>Henry's Lake</t>
  </si>
  <si>
    <t>2013- Fremont County</t>
  </si>
  <si>
    <t>http://www.nrcs.usda.gov/wps/portal/nrcs/detail/id/snow/?cid=stelprdb1240689</t>
  </si>
  <si>
    <t>Source Link (Idaho Groundwater):</t>
  </si>
  <si>
    <t>Source Link (Idaho SWSI):</t>
  </si>
  <si>
    <t xml:space="preserve">http://www.idwr.idaho.gov/hydro.online/gwl/ </t>
  </si>
  <si>
    <t>Source Link (Idaho Impaired Water):</t>
  </si>
  <si>
    <t xml:space="preserve">https://www.deq.idaho.gov/water-quality/surface-water/monitoring-assessment/integrated-report.aspx </t>
  </si>
  <si>
    <t>Source Link (Wyoming SWSI):</t>
  </si>
  <si>
    <t>Source Link (Wyoming Groundwater):</t>
  </si>
  <si>
    <t>Source Link (Wyoming Impaired Water):</t>
  </si>
  <si>
    <t>http://www.wrds.uwyo.edu/wrds/nrcs/swsimap/swsimap.html</t>
  </si>
  <si>
    <t>http://seo.wyo.gov/ground-water</t>
  </si>
  <si>
    <t>Watershed/well</t>
  </si>
  <si>
    <t>http://deq.state.wy.us/wqd/watershed/</t>
  </si>
  <si>
    <t>Source Link (EPA Impaired Water):</t>
  </si>
  <si>
    <t>http://iaspub.epa.gov/waters10/attains_nation_cy.control?p_report_type=T</t>
  </si>
  <si>
    <t>Data Collection: Teton County, ID</t>
  </si>
  <si>
    <t>2012-Impaired Waters</t>
  </si>
  <si>
    <t>Rivers and Streams (Miles)</t>
  </si>
  <si>
    <t>Watershed-Teton</t>
  </si>
  <si>
    <t>Other Flow Regime Alterations</t>
  </si>
  <si>
    <t>Sedimentation/Siltation</t>
  </si>
  <si>
    <t>Temperature, Water</t>
  </si>
  <si>
    <t>Low Flow Alterations</t>
  </si>
  <si>
    <t>Escherichia Coli (E. Coli)</t>
  </si>
  <si>
    <t>Nitrogen, Nitrate</t>
  </si>
  <si>
    <t>Physical Substrate Habitat Alterations</t>
  </si>
  <si>
    <t>Combined Biota/Habitat Bioassessments (Streams)</t>
  </si>
  <si>
    <t>Phosphorus, Total</t>
  </si>
  <si>
    <t>Fecal Coliform</t>
  </si>
  <si>
    <t>Impaired Water Collection Notes</t>
  </si>
  <si>
    <t>Identified an Institutional well with many readings and entered the values for the most common month recorded on an annual basis</t>
  </si>
  <si>
    <t>Groundwater Level Collection Notes</t>
  </si>
  <si>
    <t>Groundwater Levels</t>
  </si>
  <si>
    <t>Well Number: 07N 40E 02BBB1</t>
  </si>
  <si>
    <t>Depth</t>
  </si>
  <si>
    <t>Total Impaired Miles</t>
  </si>
  <si>
    <t>SWSI</t>
  </si>
  <si>
    <t>SWSI Collection Notes</t>
  </si>
  <si>
    <t>Watershed- Henry's Fork</t>
  </si>
  <si>
    <t>SWSI Index</t>
  </si>
  <si>
    <t>Identified for August after snowmelt</t>
  </si>
  <si>
    <t>Groundwater Level</t>
  </si>
  <si>
    <t>Watershed- Teton</t>
  </si>
  <si>
    <t>Used EPA website to identify appropriate watersheds and copied and pasted impaired stream miles.</t>
  </si>
  <si>
    <t>Teton, ID</t>
  </si>
  <si>
    <t>Teton, WY</t>
  </si>
  <si>
    <t>Bachelor's Degree or Higher (%)</t>
  </si>
  <si>
    <t>High School Degree or  Higher (%)</t>
  </si>
  <si>
    <t>http://www.streamnet.org/</t>
  </si>
  <si>
    <t>Source Contact:</t>
  </si>
  <si>
    <t>StreamNet (Data Repository for the Columbia River Basin)</t>
  </si>
  <si>
    <t>Watershed</t>
  </si>
  <si>
    <t>http://wgfd.wyo.gov/web2011/HUNTING-1000184.aspx</t>
  </si>
  <si>
    <t>6/30/2014</t>
  </si>
  <si>
    <t>Used EPA website to identify appropriate watershed(s) and copied and pasted impaired stream miles.</t>
  </si>
  <si>
    <t>1. Navigate to the Location Affordability Index page, enter the specific jurisdiction.
2. Identify the overall percentage and enter in the table below.</t>
  </si>
  <si>
    <t>City/County/Organization</t>
  </si>
  <si>
    <t># of IGAs in place</t>
  </si>
  <si>
    <t>% of High-Level Industry</t>
  </si>
  <si>
    <t>N/A</t>
  </si>
  <si>
    <t>City/County/Region</t>
  </si>
  <si>
    <t>City/County</t>
  </si>
  <si>
    <t>Download speeds are available by selecting “Analyze the Data” and then “Summarize: My Geography.” Next, select the geography, select the appropriate state, and then enter the desired jurisdiction name for analysis. Include just the statistic for Download&gt;25Mpps.</t>
  </si>
  <si>
    <t>Source Link (Wyoming):</t>
  </si>
  <si>
    <t>Source Link (Idaho):</t>
  </si>
  <si>
    <t>http://wyospcr.state.wy.us/</t>
  </si>
  <si>
    <t>Hunting Unit</t>
  </si>
  <si>
    <t>Jurisdiction, ST</t>
  </si>
  <si>
    <t>Total Trail Miles/Capita</t>
  </si>
  <si>
    <t>Every five years</t>
  </si>
  <si>
    <t>Value of Licenses Sold ($)</t>
  </si>
  <si>
    <t>Miles of Trail per Capita (by jurisdiction)</t>
  </si>
  <si>
    <t>Total Acres of Conserved Land (permanently via land ownership or conservation easement)</t>
  </si>
  <si>
    <t>Total Number of Elk Harvested</t>
  </si>
  <si>
    <t>Total Value of Licenses Sold, in Dollars (by jurisdiction)</t>
  </si>
  <si>
    <t>Total Annual Visitors (by jurisdiction)</t>
  </si>
  <si>
    <t>Average Percent of Employment by High-level Industry</t>
  </si>
  <si>
    <t>Building Permits in Defined Areas (%)</t>
  </si>
  <si>
    <t>Connectivity Index</t>
  </si>
  <si>
    <t>Mean Travel Time to Work (in minutes).</t>
  </si>
  <si>
    <t>Jurisdictional records</t>
  </si>
  <si>
    <t># of Interjurisdictional Meetings</t>
  </si>
  <si>
    <t>Total Conserved Acres</t>
  </si>
  <si>
    <t>1. Contact building departments to find out how building permit data is cataloged; especially the geographic component and request that data.
2. Identify local municipal boundaries and defined activity centers using GIS data.
3. Overlay the geographical permit data over the boundary layers to calculate the percentage of permits that were pulled for new construction projects within those boundaries.</t>
  </si>
  <si>
    <t>Connectivity Index (by jurisdiction)</t>
  </si>
  <si>
    <t>1. Once GIS data is obtained, divide the number of road segments (links) by the number of intersections (nodes) to get the composite index.</t>
  </si>
  <si>
    <t>1. At the FactFinder website, select advanced search.
2. Input the following: The jurisdictions of interest, under Topic, enter S1501: Educational Attainment, select all available years, and choose the tables S1501 Educational Attainment for the years you are interested in.
3. Scroll to the Percent high school graduate or higher, and the Percent bachelor's degree or higher underneath that row.
4. Update the tables and graphs with the correct information.</t>
  </si>
  <si>
    <t>Finding data for an appropriate groundwater well may be limited by monitoring well frequency and availability in a given area. Working with local agencies in addition to the Department of Water Resources may uncover additional wells or may necessitate the establishment of new monitoring sites.
SWSI values should be measured at the same time every year, and agencies might find it useful to also save the generated flow trend graphs to provide discrete information on surface water supply at a given location.</t>
  </si>
  <si>
    <t>Teton View Regional Plan</t>
  </si>
  <si>
    <t>Indicator Name:</t>
  </si>
  <si>
    <t xml:space="preserve">Open Table 8. Farms, Land in Farms, Value of Land and Buildings, and Land Use and identify the appropriate row by county. </t>
  </si>
  <si>
    <t>State Lands: Fish and Game, Parks and Recreation</t>
  </si>
  <si>
    <t>EPS-HDT Data Pull, 2013</t>
  </si>
  <si>
    <t>Responsibility for aggregating Yellowstone Cutthroat Trout data under Montana Fish and Game.</t>
  </si>
  <si>
    <t>Miles of Presence (in streams and water bodies).</t>
  </si>
  <si>
    <t>Data is available annually, with major assessments using the most accurate data compiled every 5 years.</t>
  </si>
  <si>
    <t>Data for this indicator are available from annual hunter and harvest reports from the state Departments of Fish and Game.</t>
  </si>
  <si>
    <t>1. Follow link, open Table 2. Market Value of Agricultural Products Sold including direct sales.
2. Enter the most recent data into the table below.</t>
  </si>
  <si>
    <t>1. Visit the source link above and select Data Store.
2. Type "Yellowstone" in the search box.
3. Select the dataset for the year interested in and download the GIS files.
4. Clip the GIS layer to the county boundary and enter the miles of stream presence for Yellowstone Cutthroat Trout.</t>
  </si>
  <si>
    <t>To collect these data for Idaho Counties, do the following:
1. identify the hunting units that are in your county including any that are more than halfway in your county using the mapcenter link above (click on layers, check the radiobox for administrative layers, and select counties).
2. From the mhr link above, follow the "available online" hyperlink to identify the most recent year of compiled data.
3. Click on that year, select elk, general season and then the view as CSV button.
4. Open the file in Excel, and sort by the identified unit(s) (Not the Unit ID field) to determine total harvest for that year of all weapons combined.</t>
  </si>
  <si>
    <t>Contact the State Fish and Wildlife Departments at the nubers above to run queries or license data to include where they were purchased, where purchasers live, value and number by city or county. Collect the total value by county to report annually. Data are not available online.</t>
  </si>
  <si>
    <t>City, State</t>
  </si>
  <si>
    <t xml:space="preserve">Data for this indicator are available from public land management agencies including but not limited to the National Park Service; US Forest Service; Bureau of Land Management; and state, county, and, and municipal parks and recreation and departments. </t>
  </si>
  <si>
    <t>1. Identify public lands in your jurisdiction.
2. Visit data sources to ascertain total annual visits for those public lands you can obtain.
3. Note that for national forests that cross county boundaries, apportion the number of visitors annually by the percentage of the national forest in each county.</t>
  </si>
  <si>
    <t>Grand Teton National Park</t>
  </si>
  <si>
    <t>Bridger-Teton National Forest</t>
  </si>
  <si>
    <t>Yellowstone National Park</t>
  </si>
  <si>
    <t xml:space="preserve">Jedediah Smith Wilderness </t>
  </si>
  <si>
    <t>Targhee National Forest</t>
  </si>
  <si>
    <t>US Bureau of Labor and Statistics Quarterly Census of Employment and Wages</t>
  </si>
  <si>
    <t>1. From the viewer linked above, choose table 6. "High level industries, one area" .
2. Select the County, then the time period, then ownership (Private is the default) then click "Get Table".
3. Copy the data into this spreadsheet directly.
4. Create a % column based on each industry percentage of the total.
5. Create a stacked bar chart adding to the prior to show change over time.</t>
  </si>
  <si>
    <t>Percentage of building permits in defined boundaries (quantity of residential and non-residential permits occurring in established municipal boundaries or defined activity center areas, out of the annual total number of permits in each county)</t>
  </si>
  <si>
    <t>Defined municipal boundaries and/or activity centers.</t>
  </si>
  <si>
    <t>Assumptions for local development boundaries will need to be identified for each city/county at inception and carried through all measurements.</t>
  </si>
  <si>
    <t>1. At the FactFinder website, select advanced search.
2. Input the following: The jurisdiction of interest, under Topic, enter Commuting (Journey to Work), select the year for the dataset, and choose the table DP03 Selected Economic Characteristics.
3. Update the tables below with the correct information.</t>
  </si>
  <si>
    <t xml:space="preserve">Data for this indicator are available from the American Fact Finder website provided by the US Census Bureau. Data are available bycity/ county, through the American Community Survey estimates of economic characteristics, within the “commuting to work” category. </t>
  </si>
  <si>
    <t>Data for this indicator are available from the American Fact Finder website provided by the US Census Bureau. Data are available by city/county, through the American Community Survey estimates of housing characteristics, within the “selected monthly owner costs as a percentage of household income (SMOCAPI)” and “gross rent as a percentage of household income (GRAPI)” categories.</t>
  </si>
  <si>
    <t xml:space="preserve">Cost-Burdened Households (percentage of owner and renter households spending 30 percent or more of their income on housing costs) </t>
  </si>
  <si>
    <r>
      <t xml:space="preserve">1. At the FactFinder website, select advanced search.
2. Input the following: The jurisdictions of interest, select the year for the dataset, and choose the table DP04 Selected Housing Characteristics.
3. From the table, scroll down to SMOCAPI and input the addition of the 30-34.9 percent and 35.0 percent and more categories under the housing units </t>
    </r>
    <r>
      <rPr>
        <b/>
        <i/>
        <sz val="12"/>
        <color theme="1"/>
        <rFont val="Calibri"/>
        <family val="2"/>
        <scheme val="minor"/>
      </rPr>
      <t>with</t>
    </r>
    <r>
      <rPr>
        <sz val="12"/>
        <color theme="1"/>
        <rFont val="Calibri"/>
        <family val="2"/>
        <scheme val="minor"/>
      </rPr>
      <t xml:space="preserve"> a mortgage. Follow the same logic for the GRAPI data.
4. Update the tables and graphs with the correct information.</t>
    </r>
  </si>
  <si>
    <t>Data for this indicator are available from the American Fact Finder website provided by the US Census Bureau. Data are available by city/county, through the American Community Survey estimates of educational attainment.</t>
  </si>
  <si>
    <t>High School Degree or Higher, College Degree or Higher (percentage of the population with a high school degree or higher and the percentage of the population with a bachelor’s degree or higher)</t>
  </si>
  <si>
    <t>Data for this indicator are available from regional transit providers, including Southern Teton Area Rapid Transit (START) and Targhee Regional Public Transportation Authority (TRPTA ).</t>
  </si>
  <si>
    <t>This indicator is measured in total service miles, which is calculated by multiplying total miles of regional/intra-city transit service routes by the total number of service trips per 24 hour period.</t>
  </si>
  <si>
    <t>Miles may be identified as Revenue Miles discrete from total miles; revenue miles exclude return/non-fare trips and should be used when possible.</t>
  </si>
  <si>
    <t>1. Identify the agencies serving the city/county and contact them to determine what type of data they have.
2. Request data, input into a GIS if needed, and identify the service-miles for that year by County.</t>
  </si>
  <si>
    <t>Data for this indicator are available from the National Broadband Map.</t>
  </si>
  <si>
    <t>Estimated county-level data is available as an interactive map from Headwaters Economics for all four counties. Data for this indicator may also be available from city and and county GIS records and fire mitigation plans.</t>
  </si>
  <si>
    <t>Each jurisdiction should record the number of meetings, dates, and agreements. Lists should be cross checked among jurisdictions to arrive at a composite count for the year.</t>
  </si>
  <si>
    <t>Interjurisdictional meetings will be counted towards this indicator when more than one city/county reports a meeting.</t>
  </si>
  <si>
    <t>Interconnectedness (number of Intergovernmental Agreements plus number of interjurisdictional meetings with two or more entities attending).</t>
  </si>
  <si>
    <t>Data for this indicator are available from the Department of Housing and Urban Development (HUD), the U.S. Census and American Community Survey, and the AllTransit Database</t>
  </si>
  <si>
    <t>Housing and Transportation Affordability Percentage (combined cost of housing and transporation as a percentage of annual income)</t>
  </si>
  <si>
    <t xml:space="preserve">It is recommended to use the default variables to ensure consistency, but the data can also be altered to look at specific demographic populations. Much of the data are gathered from the census and American Community Surveys, so updates are rather infrequent. </t>
  </si>
  <si>
    <t>Healthy Waters</t>
  </si>
  <si>
    <t>Idaho Department of Water Resources (groundwater levels), Natural Resource Conservation Service (Surface Water Supply Index (SWSI)), Environmental Protection Agency and Departments of Environmental Quality (Impaired Waters)</t>
  </si>
  <si>
    <t>This composite indicator is a measure of depth to groundwater in feet, surface water supply (index), and impaired water quality in stream miles.</t>
  </si>
  <si>
    <t>Identified for August after snowmelt.</t>
  </si>
  <si>
    <t>Watershed-Upper Henrys Fork</t>
  </si>
  <si>
    <t>Watershed- Lower Henrys Fork</t>
  </si>
  <si>
    <t>Metric</t>
  </si>
  <si>
    <t>Measure</t>
  </si>
  <si>
    <t xml:space="preserve">This workbook contains 20 tabs, one for each of the 17 performance and three system indicators. Each tab contains a brief description of the indicator, sources and units of measure, and directions for how to calculate the indicator. Graphs and charts have also been provided to display indicator trends over time. Tables and figures can be generated for easy use in planning documents and other updates.   </t>
  </si>
  <si>
    <t xml:space="preserve">Where time and data availability allowed, some indicators were calculated to provide illustrative examples.  These have been compiled at the county level, but it should be noted that cities can be added where data are available. </t>
  </si>
  <si>
    <t xml:space="preserve">It is recommended that each county and census-designated city use the workbook to independently calculate the 17 performance indicators for the region, and that indicators be included in various planning documents across the region to allow for comparison among jurisdictions. Periodically, jurisdictions should then come together to not only review progress toward the Teton View Regional Plan, but also to aggregate indicator data into a regional whole. </t>
  </si>
  <si>
    <t>LIST OF SUSTAINABILITY INDICATORS</t>
  </si>
  <si>
    <t>System Indicators</t>
  </si>
  <si>
    <t>Housing and Transportation Affordability</t>
  </si>
  <si>
    <t>Chapter 1 – Distinctive Major Cities</t>
  </si>
  <si>
    <t>Development in City Centers</t>
  </si>
  <si>
    <t>Chapter 2 – Our Small Cities</t>
  </si>
  <si>
    <t>Chapter 3 – Vital Connections</t>
  </si>
  <si>
    <t>Regional Transit Connectivity</t>
  </si>
  <si>
    <t>Wildland Urban Interface Development</t>
  </si>
  <si>
    <t>Chapter 4 – Our Agricultural Heritage</t>
  </si>
  <si>
    <t>Chapter 5 – Wildlife, Public Lands and Special Sites</t>
  </si>
  <si>
    <t>Hunting and Fishing License Value</t>
  </si>
  <si>
    <t>Chapter 6 – Four-Season Recreation</t>
  </si>
  <si>
    <t>Public Land Visitation</t>
  </si>
  <si>
    <t>City GIS Data</t>
  </si>
  <si>
    <t>Cities</t>
  </si>
  <si>
    <t xml:space="preserve">This indicator applies to areas within city boundaries. </t>
  </si>
  <si>
    <t>https://wgfd.wyo.gov/web2011/wildlife-1000811.aspx</t>
  </si>
  <si>
    <t>http://www.trails.idaho.gov/trails/</t>
  </si>
  <si>
    <t>1. For the EPS-HDT data collection tool; register and download the Microsoft Excel add-in. Once installed, follow instructions to select the appropriate county and select Land Use before running the report.
2. Pull the identified data above into a separate table, listed below, under the categories of Private Easements and Federal Lands Preserved (Type A&amp;B)
3. Use the links above in conjunction with contacting state Fish and Game and Parks and Recreation agencies to determine the appropriate acres of state owned land that is under protected status and add to the table.</t>
  </si>
  <si>
    <t>Idaho Geospatial Data Clearinghouse, Wyoming Geospatial Hub, National Park Service Integrated Resource Management Applications (IRMA), American Fact Finder (census data); Individual City and County GIS Databases</t>
  </si>
  <si>
    <t>1. Identify and catalog data sets to be tracked annually from the websites above, local GIS departments and any other pertinent sources of trail geospatial data.
2. Download appropriate data sets, open in a GIS, and measure by jurisdiction.
3. Divide trail miles by appropriate population figures from the census link above and enter the results below.</t>
  </si>
  <si>
    <t>http://apps.fs.usda.gov/nrm/nvum/results</t>
  </si>
  <si>
    <t>Notes</t>
  </si>
  <si>
    <t>FY2008</t>
  </si>
  <si>
    <t>FY2005</t>
  </si>
  <si>
    <t>Wilderness Visistation data has not been identified as of this comment</t>
  </si>
  <si>
    <t>http://parksandrecreation.idaho.gov/about-parks-recreation</t>
  </si>
  <si>
    <t>weblink</t>
  </si>
  <si>
    <t>Census Designated Places (Rexburg, Jackson)/County</t>
  </si>
  <si>
    <t>Fremont County-SWSI</t>
  </si>
  <si>
    <t>Madison County-SWSI</t>
  </si>
  <si>
    <t>Teton County, ID-SWSI</t>
  </si>
  <si>
    <t>Teton County, WY-SWSI</t>
  </si>
  <si>
    <t>City, State-SWSI</t>
  </si>
  <si>
    <t>See notes for collection examples below. Once collected, values are graphed separately to get a sense of overall relation while maintaining different scales.</t>
  </si>
  <si>
    <t>Healthy Water Metrics</t>
  </si>
  <si>
    <t xml:space="preserve">County </t>
  </si>
  <si>
    <t>Total Market Value of Crops Sold, in Dollars</t>
  </si>
  <si>
    <t xml:space="preserve">State Conserved Land </t>
  </si>
  <si>
    <t>Deer Parks WMU partially in Fremont County but data is only availabel for entire WMU; would need to use GIS or other software to map</t>
  </si>
  <si>
    <t>Resource Name</t>
  </si>
  <si>
    <t>Description</t>
  </si>
  <si>
    <t>Idaho Geospatial Resources Hub</t>
  </si>
  <si>
    <t>Searchable clearinghouse of available Idaho geospatial data with metadata</t>
  </si>
  <si>
    <t>Wyoming Geospatial Hub</t>
  </si>
  <si>
    <t xml:space="preserve">Searchable clearinghouse for vector, imagery, and general GIS data </t>
  </si>
  <si>
    <t>For the three system indicators, it is recommended that a regional organization or entity oversee, track, and regularly report on these.</t>
  </si>
  <si>
    <t>Contact Info</t>
  </si>
  <si>
    <t>Added By</t>
  </si>
  <si>
    <t>Additional Data Sources - Please add as identified</t>
  </si>
  <si>
    <t>Friends of the Teton River (FTR)</t>
  </si>
  <si>
    <t>All wells in hydro online in Teton County have poor quality records. FTR has self-identified as having representative wells.</t>
  </si>
  <si>
    <t>see note</t>
  </si>
  <si>
    <t>Fremont County-Groundwater Levels (depth in feet)</t>
  </si>
  <si>
    <t>Fremont County-Impaired Waters (miles)</t>
  </si>
  <si>
    <t>Madison County-Impaired Waters (miles)</t>
  </si>
  <si>
    <t>Teton County, ID-Impaired Waters (miles)</t>
  </si>
  <si>
    <t>Teton County, WY-Impaired Waters (miles)</t>
  </si>
  <si>
    <t>City, State-Impaired Waters (miles)</t>
  </si>
  <si>
    <t>Madison County-Groundwater Levels (depth in feet)</t>
  </si>
  <si>
    <t>Teton County, ID-Groundwater Levels (depth in feet)</t>
  </si>
  <si>
    <t>Teton County, WY-Groundwater Levels (depth in feet)</t>
  </si>
  <si>
    <t>City, State-Groundwater Levels (depth in feet)</t>
  </si>
  <si>
    <t>Henry's Fork Foundation</t>
  </si>
  <si>
    <t>www.tetonwater.org</t>
  </si>
  <si>
    <t>Non-profit tracking goundwater levels in Teton County, streamflow in numerous tributaries through the Teton Basin, water quality in the Teton River and tributaries, and Presence of Yellowstoen Cutthroat Trout in Teton River and tributaries.</t>
  </si>
  <si>
    <t>Non-profit foundation focused on conservation, protection, and restoration of the Henry's Fork watershed and it's wild trout. Data keepers and extensive local knowledge.</t>
  </si>
  <si>
    <t>www.henrysfork.org</t>
  </si>
  <si>
    <t>Land Trusts and Conservation Organizations in the Greater Yellowstone Area</t>
  </si>
  <si>
    <t>Three page document of contact information on national and regional land trusts and conservation groups in the region</t>
  </si>
  <si>
    <t xml:space="preserve">http://fedgycc.org/documents/i_LandTrustsandConservationOrgs.pdf </t>
  </si>
  <si>
    <t xml:space="preserve">This workbook has been created to help track sustainability indicators for the Teton View Regional Plan and inform progress toward meeting the strategies and their associated outcomes as identified in the Plan.  The workbook is meant as an internal resource for Consortium members, particularly cities and counties, to consistently and effectively collect and report on data for the indicators.  Other organizations in the region may also wish to use the workbook to coordinate with their own efforts and assist with collecting data. </t>
  </si>
  <si>
    <t>Data sources to consider include local GIS staff members; resources listed in the Additional Resources tab; and local foundations, land trusts, and othe organizations with local knowledge. Additional data sources are recommended to be cataloged in the Additional Resources tab of this workbook and compiled when all of the other data are combined.</t>
  </si>
  <si>
    <t># of Commonly Reported Indicators</t>
  </si>
  <si>
    <t>Regional Total</t>
  </si>
  <si>
    <t>Related HUD Indicator</t>
  </si>
  <si>
    <t xml:space="preserve">Sustainability Outcome </t>
  </si>
  <si>
    <t xml:space="preserve">Flagship Sustainability Indicators </t>
  </si>
  <si>
    <t xml:space="preserve">1. Transportation Choice </t>
  </si>
  <si>
    <t xml:space="preserve">1.1 Total Percentage of workers commuting via walking, biking, transit or rideshare </t>
  </si>
  <si>
    <t xml:space="preserve">2. Housing Affordability </t>
  </si>
  <si>
    <t xml:space="preserve">2.1 Percentage of renter units and owner units affordable to households earning 80% of HUD area median family income </t>
  </si>
  <si>
    <t xml:space="preserve">3. Equitable Development </t>
  </si>
  <si>
    <t xml:space="preserve">Note: All indicators calculated separately for: </t>
  </si>
  <si>
    <r>
      <t>1)</t>
    </r>
    <r>
      <rPr>
        <sz val="7"/>
        <color rgb="FF000000"/>
        <rFont val="Times New Roman"/>
        <family val="1"/>
      </rPr>
      <t xml:space="preserve">       </t>
    </r>
    <r>
      <rPr>
        <sz val="10"/>
        <color rgb="FF000000"/>
        <rFont val="Calibri"/>
        <family val="2"/>
      </rPr>
      <t xml:space="preserve">The entire planning area </t>
    </r>
  </si>
  <si>
    <r>
      <t>2)</t>
    </r>
    <r>
      <rPr>
        <sz val="7"/>
        <color rgb="FF000000"/>
        <rFont val="Times New Roman"/>
        <family val="1"/>
      </rPr>
      <t xml:space="preserve">       </t>
    </r>
    <r>
      <rPr>
        <sz val="10"/>
        <color rgb="FF000000"/>
        <rFont val="Calibri"/>
        <family val="2"/>
      </rPr>
      <t xml:space="preserve">Census tracts in which at least 50% of households are low-to- moderate income (earning 80 percent or less of HUD area median family income) </t>
    </r>
  </si>
  <si>
    <t xml:space="preserve">3.1. H+T Affordability: Proportion of household income spent on housing and transportation costs </t>
  </si>
  <si>
    <t>3.2 Access to healthy food choices: Percent of total population that reside in a low income census tract AND reside more than one mile from a supermarket/large grocery store (for rural census tracts, the distance is more than 10 miles)</t>
  </si>
  <si>
    <t>3.3 Access to open space: Percent of population that reside within 1 mile of a park or open space for rural areas or ½ mile for urban areas</t>
  </si>
  <si>
    <t>4. Economic Resilience</t>
  </si>
  <si>
    <t>4.1 Economic Diversification Index</t>
  </si>
  <si>
    <t>4.2 General local government debt to revenue ratio</t>
  </si>
  <si>
    <t>5. Growth through Reinvestment</t>
  </si>
  <si>
    <t>5.1 Net acres of agricultural and natural resource land lost annually to development per new resident</t>
  </si>
  <si>
    <t>HUD Sustainability Indicators</t>
  </si>
  <si>
    <t>High-Level Industry (private)</t>
  </si>
  <si>
    <t>High-Level Industry (Government)</t>
  </si>
  <si>
    <t>Federal Government</t>
  </si>
  <si>
    <t>State Government</t>
  </si>
  <si>
    <t>Local Government</t>
  </si>
  <si>
    <t>Totals</t>
  </si>
  <si>
    <t>Wildland Urban Interface (WUI) Development</t>
  </si>
  <si>
    <t>% of Wildland Urban Interface Developed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</si>
</sst>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_([$$-409]* #,##0_);_([$$-409]* \(#,##0\);_([$$-409]* &quot;-&quot;??_);_(@_)"/>
    <numFmt numFmtId="166" formatCode="0.0%"/>
    <numFmt numFmtId="167" formatCode="0.0"/>
  </numFmts>
  <fonts count="31"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9"/>
      <color indexed="81"/>
      <name val="Tahoma"/>
      <family val="2"/>
    </font>
    <font>
      <b/>
      <sz val="9"/>
      <color indexed="81"/>
      <name val="Tahoma"/>
      <family val="2"/>
    </font>
    <font>
      <sz val="11"/>
      <color theme="1"/>
      <name val="Calibri"/>
      <family val="2"/>
      <scheme val="minor"/>
    </font>
    <font>
      <b/>
      <sz val="11"/>
      <color theme="0"/>
      <name val="Calibri"/>
      <family val="2"/>
      <scheme val="minor"/>
    </font>
    <font>
      <sz val="11"/>
      <color theme="1"/>
      <name val="Calibri"/>
      <family val="2"/>
      <scheme val="minor"/>
    </font>
    <font>
      <sz val="8"/>
      <color indexed="9"/>
      <name val="Arial"/>
      <family val="2"/>
    </font>
    <font>
      <sz val="10"/>
      <color rgb="FF000000"/>
      <name val="Arial"/>
      <family val="2"/>
    </font>
    <font>
      <sz val="12"/>
      <color theme="1"/>
      <name val="Times New Roman"/>
      <family val="1"/>
    </font>
    <font>
      <b/>
      <sz val="11"/>
      <color theme="1"/>
      <name val="Calibri"/>
      <family val="2"/>
    </font>
    <font>
      <sz val="11"/>
      <color rgb="FF1F497D"/>
      <name val="Calibri"/>
      <family val="2"/>
    </font>
    <font>
      <sz val="10"/>
      <color theme="1"/>
      <name val="Courier New"/>
      <family val="3"/>
    </font>
    <font>
      <sz val="9"/>
      <color rgb="FF000000"/>
      <name val="Verdana"/>
      <family val="2"/>
    </font>
    <font>
      <sz val="11"/>
      <color theme="1"/>
      <name val="Calibri"/>
      <scheme val="minor"/>
    </font>
    <font>
      <b/>
      <sz val="16"/>
      <color theme="1"/>
      <name val="Calibri"/>
      <family val="2"/>
      <scheme val="minor"/>
    </font>
    <font>
      <sz val="12"/>
      <color theme="1"/>
      <name val="Calibri"/>
      <family val="2"/>
      <scheme val="minor"/>
    </font>
    <font>
      <u/>
      <sz val="12"/>
      <color theme="10"/>
      <name val="Calibri"/>
      <family val="2"/>
      <scheme val="minor"/>
    </font>
    <font>
      <b/>
      <i/>
      <sz val="12"/>
      <color theme="1"/>
      <name val="Calibri"/>
      <family val="2"/>
      <scheme val="minor"/>
    </font>
    <font>
      <b/>
      <sz val="20"/>
      <color theme="1"/>
      <name val="Calibri"/>
      <family val="2"/>
      <scheme val="minor"/>
    </font>
    <font>
      <b/>
      <sz val="14"/>
      <color theme="1"/>
      <name val="Arial"/>
      <family val="2"/>
    </font>
    <font>
      <b/>
      <u/>
      <sz val="12"/>
      <color theme="1"/>
      <name val="Arial"/>
      <family val="2"/>
    </font>
    <font>
      <b/>
      <sz val="12"/>
      <color theme="1"/>
      <name val="Arial"/>
      <family val="2"/>
    </font>
    <font>
      <b/>
      <sz val="10"/>
      <color rgb="FFFFFFFF"/>
      <name val="Arial Narrow"/>
      <family val="2"/>
    </font>
    <font>
      <b/>
      <sz val="10"/>
      <color rgb="FF000000"/>
      <name val="Calibri"/>
      <family val="2"/>
    </font>
    <font>
      <sz val="10"/>
      <color rgb="FF000000"/>
      <name val="Calibri"/>
      <family val="2"/>
    </font>
    <font>
      <sz val="7"/>
      <color rgb="FF000000"/>
      <name val="Times New Roman"/>
      <family val="1"/>
    </font>
    <font>
      <i/>
      <sz val="11"/>
      <color theme="1"/>
      <name val="Calibri"/>
      <family val="2"/>
      <scheme val="minor"/>
    </font>
    <font>
      <b/>
      <sz val="16"/>
      <color theme="1"/>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bgColor theme="9"/>
      </patternFill>
    </fill>
    <fill>
      <patternFill patternType="solid">
        <fgColor rgb="FFFFFF00"/>
        <bgColor indexed="64"/>
      </patternFill>
    </fill>
    <fill>
      <patternFill patternType="solid">
        <fgColor indexed="18"/>
        <bgColor indexed="64"/>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theme="2" tint="-0.499984740745262"/>
        <bgColor indexed="64"/>
      </patternFill>
    </fill>
    <fill>
      <patternFill patternType="solid">
        <fgColor rgb="FFFFFFFF"/>
        <bgColor indexed="64"/>
      </patternFill>
    </fill>
    <fill>
      <patternFill patternType="solid">
        <fgColor theme="0" tint="-0.499984740745262"/>
        <bgColor indexed="64"/>
      </patternFill>
    </fill>
    <fill>
      <patternFill patternType="solid">
        <fgColor rgb="FF244061"/>
        <bgColor indexed="64"/>
      </patternFill>
    </fill>
    <fill>
      <patternFill patternType="solid">
        <fgColor rgb="FFF2F2F2"/>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9"/>
      </top>
      <bottom/>
      <diagonal/>
    </border>
    <border>
      <left/>
      <right style="thin">
        <color theme="9"/>
      </right>
      <top style="thin">
        <color theme="9"/>
      </top>
      <bottom/>
      <diagonal/>
    </border>
    <border>
      <left style="medium">
        <color indexed="64"/>
      </left>
      <right style="medium">
        <color indexed="64"/>
      </right>
      <top style="medium">
        <color indexed="64"/>
      </top>
      <bottom style="medium">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rgb="FF92D050"/>
      </left>
      <right style="thin">
        <color rgb="FF92D050"/>
      </right>
      <top style="thin">
        <color theme="9" tint="0.39997558519241921"/>
      </top>
      <bottom style="thin">
        <color rgb="FF92D050"/>
      </bottom>
      <diagonal/>
    </border>
    <border>
      <left style="thin">
        <color rgb="FF92D050"/>
      </left>
      <right style="thin">
        <color rgb="FF92D050"/>
      </right>
      <top style="thin">
        <color theme="9" tint="0.39997558519241921"/>
      </top>
      <bottom style="thin">
        <color theme="9" tint="0.39997558519241921"/>
      </bottom>
      <diagonal/>
    </border>
    <border>
      <left/>
      <right/>
      <top style="thin">
        <color theme="9" tint="0.39997558519241921"/>
      </top>
      <bottom/>
      <diagonal/>
    </border>
    <border>
      <left/>
      <right style="thin">
        <color theme="9" tint="0.39997558519241921"/>
      </right>
      <top style="thin">
        <color theme="9" tint="0.39997558519241921"/>
      </top>
      <bottom/>
      <diagonal/>
    </border>
    <border>
      <left/>
      <right style="thin">
        <color theme="9" tint="0.39997558519241921"/>
      </right>
      <top style="thin">
        <color theme="9" tint="0.39994506668294322"/>
      </top>
      <bottom style="thin">
        <color theme="9" tint="0.39997558519241921"/>
      </bottom>
      <diagonal/>
    </border>
    <border>
      <left/>
      <right/>
      <top style="thin">
        <color theme="9" tint="0.39994506668294322"/>
      </top>
      <bottom style="thin">
        <color theme="9" tint="0.39994506668294322"/>
      </bottom>
      <diagonal/>
    </border>
    <border>
      <left/>
      <right style="thin">
        <color theme="9" tint="0.39997558519241921"/>
      </right>
      <top style="thin">
        <color theme="9" tint="0.39994506668294322"/>
      </top>
      <bottom style="thin">
        <color theme="9" tint="0.39994506668294322"/>
      </bottom>
      <diagonal/>
    </border>
    <border>
      <left/>
      <right/>
      <top style="thin">
        <color theme="9" tint="0.39994506668294322"/>
      </top>
      <bottom style="thin">
        <color theme="9" tint="0.39997558519241921"/>
      </bottom>
      <diagonal/>
    </border>
    <border>
      <left/>
      <right style="thin">
        <color theme="9" tint="0.39994506668294322"/>
      </right>
      <top style="thin">
        <color theme="9" tint="0.39997558519241921"/>
      </top>
      <bottom style="thin">
        <color theme="9" tint="0.3999755851924192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9"/>
      </left>
      <right/>
      <top style="thin">
        <color theme="9"/>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6">
    <xf numFmtId="0" fontId="0" fillId="0" borderId="0"/>
    <xf numFmtId="0" fontId="2" fillId="0" borderId="0" applyNumberForma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9" fillId="6" borderId="0">
      <alignment horizontal="right" vertical="center" wrapText="1"/>
    </xf>
    <xf numFmtId="9" fontId="6" fillId="0" borderId="0" applyFont="0" applyFill="0" applyBorder="0" applyAlignment="0" applyProtection="0"/>
  </cellStyleXfs>
  <cellXfs count="205">
    <xf numFmtId="0" fontId="0" fillId="0" borderId="0" xfId="0"/>
    <xf numFmtId="0" fontId="0" fillId="0" borderId="0" xfId="0" applyAlignment="1">
      <alignment vertical="center"/>
    </xf>
    <xf numFmtId="0" fontId="0" fillId="0" borderId="0" xfId="0" applyAlignment="1">
      <alignment wrapText="1"/>
    </xf>
    <xf numFmtId="0" fontId="1" fillId="0" borderId="0" xfId="0" applyFont="1" applyFill="1" applyAlignment="1">
      <alignment vertical="top"/>
    </xf>
    <xf numFmtId="0" fontId="0" fillId="2" borderId="0" xfId="0" applyFill="1"/>
    <xf numFmtId="0" fontId="0" fillId="0" borderId="0" xfId="0" applyAlignment="1">
      <alignment horizontal="left" wrapText="1"/>
    </xf>
    <xf numFmtId="0" fontId="0" fillId="0" borderId="0" xfId="0" applyFill="1" applyAlignment="1">
      <alignment vertical="top" wrapText="1"/>
    </xf>
    <xf numFmtId="0" fontId="0" fillId="3" borderId="2" xfId="0" applyFill="1" applyBorder="1"/>
    <xf numFmtId="0" fontId="1" fillId="0" borderId="0" xfId="0" applyFont="1" applyAlignment="1">
      <alignment wrapText="1"/>
    </xf>
    <xf numFmtId="0" fontId="0" fillId="0" borderId="0" xfId="0" applyAlignment="1">
      <alignment horizontal="left" vertical="top" wrapText="1"/>
    </xf>
    <xf numFmtId="0" fontId="1" fillId="0" borderId="0" xfId="0" applyFont="1" applyAlignment="1">
      <alignment vertical="top"/>
    </xf>
    <xf numFmtId="0" fontId="0" fillId="0" borderId="0" xfId="0" applyFill="1" applyAlignment="1">
      <alignment horizontal="left" vertical="top" wrapText="1"/>
    </xf>
    <xf numFmtId="0" fontId="7" fillId="4" borderId="4" xfId="0" applyFont="1" applyFill="1" applyBorder="1" applyAlignment="1">
      <alignment wrapText="1"/>
    </xf>
    <xf numFmtId="0" fontId="7" fillId="4" borderId="4" xfId="0" applyFont="1" applyFill="1" applyBorder="1"/>
    <xf numFmtId="0" fontId="7" fillId="4" borderId="5" xfId="0" applyFont="1" applyFill="1" applyBorder="1"/>
    <xf numFmtId="0" fontId="0" fillId="0" borderId="4" xfId="0" applyFont="1" applyBorder="1" applyAlignment="1">
      <alignment wrapText="1"/>
    </xf>
    <xf numFmtId="0" fontId="0" fillId="0" borderId="4" xfId="0" applyFont="1" applyBorder="1"/>
    <xf numFmtId="0" fontId="1" fillId="0" borderId="0" xfId="0" applyFont="1"/>
    <xf numFmtId="0" fontId="0" fillId="0" borderId="0" xfId="0" applyFont="1"/>
    <xf numFmtId="14" fontId="0" fillId="0" borderId="0" xfId="0" applyNumberFormat="1" applyAlignment="1">
      <alignment wrapText="1"/>
    </xf>
    <xf numFmtId="165" fontId="0" fillId="0" borderId="0" xfId="0" applyNumberFormat="1" applyAlignment="1">
      <alignment wrapText="1"/>
    </xf>
    <xf numFmtId="165" fontId="0" fillId="0" borderId="0" xfId="0" applyNumberFormat="1"/>
    <xf numFmtId="165" fontId="0" fillId="0" borderId="0" xfId="3" applyNumberFormat="1" applyFont="1" applyAlignment="1">
      <alignment wrapText="1"/>
    </xf>
    <xf numFmtId="165" fontId="0" fillId="0" borderId="0" xfId="3" applyNumberFormat="1" applyFont="1"/>
    <xf numFmtId="165" fontId="8" fillId="0" borderId="0" xfId="3" applyNumberFormat="1" applyFont="1"/>
    <xf numFmtId="164" fontId="0" fillId="0" borderId="0" xfId="2" applyNumberFormat="1" applyFont="1" applyAlignment="1">
      <alignment wrapText="1"/>
    </xf>
    <xf numFmtId="164" fontId="0" fillId="0" borderId="0" xfId="2" applyNumberFormat="1" applyFont="1"/>
    <xf numFmtId="0" fontId="1" fillId="0" borderId="6" xfId="0" applyFont="1" applyBorder="1"/>
    <xf numFmtId="0" fontId="1" fillId="0" borderId="0" xfId="0" applyFont="1" applyAlignment="1">
      <alignment vertical="top" wrapText="1"/>
    </xf>
    <xf numFmtId="0" fontId="0" fillId="0" borderId="0" xfId="0" applyAlignment="1">
      <alignment horizontal="center"/>
    </xf>
    <xf numFmtId="0" fontId="1" fillId="0" borderId="6" xfId="0" applyFont="1" applyBorder="1" applyAlignment="1">
      <alignment horizontal="center"/>
    </xf>
    <xf numFmtId="0" fontId="1" fillId="0" borderId="0" xfId="0" applyFont="1" applyAlignment="1">
      <alignment horizontal="left"/>
    </xf>
    <xf numFmtId="164" fontId="1" fillId="0" borderId="6" xfId="0" applyNumberFormat="1" applyFont="1" applyBorder="1"/>
    <xf numFmtId="0" fontId="0" fillId="0" borderId="0" xfId="0" applyAlignment="1">
      <alignment horizontal="center" wrapText="1"/>
    </xf>
    <xf numFmtId="3" fontId="10" fillId="0" borderId="0" xfId="0" applyNumberFormat="1" applyFont="1"/>
    <xf numFmtId="0" fontId="7" fillId="4" borderId="8" xfId="0" applyFont="1" applyFill="1" applyBorder="1" applyAlignment="1">
      <alignment wrapText="1"/>
    </xf>
    <xf numFmtId="0" fontId="7" fillId="4" borderId="8" xfId="0" applyFont="1" applyFill="1" applyBorder="1"/>
    <xf numFmtId="0" fontId="0" fillId="7" borderId="8" xfId="0" applyFont="1" applyFill="1" applyBorder="1" applyAlignment="1">
      <alignment horizontal="center"/>
    </xf>
    <xf numFmtId="0" fontId="0" fillId="7" borderId="9" xfId="0"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7" fillId="4" borderId="7" xfId="0" applyFont="1" applyFill="1" applyBorder="1" applyAlignment="1">
      <alignment vertical="top"/>
    </xf>
    <xf numFmtId="0" fontId="1" fillId="7" borderId="7" xfId="0" applyFont="1" applyFill="1" applyBorder="1" applyAlignment="1">
      <alignment vertical="top"/>
    </xf>
    <xf numFmtId="0" fontId="1" fillId="0" borderId="7" xfId="0" applyFont="1" applyBorder="1" applyAlignment="1">
      <alignment vertical="top"/>
    </xf>
    <xf numFmtId="166" fontId="0" fillId="0" borderId="0" xfId="5" applyNumberFormat="1" applyFont="1" applyAlignment="1">
      <alignment horizontal="center" wrapText="1"/>
    </xf>
    <xf numFmtId="166" fontId="0" fillId="7" borderId="8" xfId="5" applyNumberFormat="1" applyFont="1" applyFill="1" applyBorder="1" applyAlignment="1">
      <alignment horizontal="center"/>
    </xf>
    <xf numFmtId="166" fontId="0" fillId="0" borderId="8" xfId="5" applyNumberFormat="1" applyFont="1" applyBorder="1" applyAlignment="1">
      <alignment horizontal="center"/>
    </xf>
    <xf numFmtId="9" fontId="0" fillId="0" borderId="0" xfId="5" applyFont="1" applyAlignment="1">
      <alignment horizontal="center" wrapText="1"/>
    </xf>
    <xf numFmtId="0" fontId="0" fillId="0" borderId="0" xfId="0" applyAlignment="1">
      <alignment vertical="top" wrapText="1"/>
    </xf>
    <xf numFmtId="9" fontId="0" fillId="0" borderId="0" xfId="5" applyFont="1"/>
    <xf numFmtId="14" fontId="0" fillId="0" borderId="0" xfId="0" applyNumberFormat="1"/>
    <xf numFmtId="0" fontId="0" fillId="0" borderId="7" xfId="0" applyFont="1" applyBorder="1"/>
    <xf numFmtId="0" fontId="1" fillId="0" borderId="0" xfId="0" applyFont="1" applyAlignment="1">
      <alignment horizontal="center" wrapText="1"/>
    </xf>
    <xf numFmtId="0" fontId="0" fillId="8" borderId="7" xfId="0" applyFont="1" applyFill="1" applyBorder="1"/>
    <xf numFmtId="164" fontId="0" fillId="0" borderId="0" xfId="0" applyNumberFormat="1"/>
    <xf numFmtId="0" fontId="12" fillId="0" borderId="0" xfId="0" applyFont="1" applyAlignment="1">
      <alignment vertical="center"/>
    </xf>
    <xf numFmtId="0" fontId="2" fillId="0" borderId="0" xfId="1" applyAlignment="1">
      <alignment vertical="center"/>
    </xf>
    <xf numFmtId="0" fontId="11" fillId="0" borderId="0" xfId="0" applyFont="1" applyAlignment="1">
      <alignment vertical="center"/>
    </xf>
    <xf numFmtId="0" fontId="13" fillId="0" borderId="0" xfId="0" applyFont="1" applyAlignment="1">
      <alignment vertical="center"/>
    </xf>
    <xf numFmtId="0" fontId="7" fillId="4" borderId="8" xfId="0" applyFont="1" applyFill="1" applyBorder="1" applyAlignment="1">
      <alignment horizontal="center"/>
    </xf>
    <xf numFmtId="0" fontId="7" fillId="4" borderId="8" xfId="0" applyFont="1" applyFill="1" applyBorder="1" applyAlignment="1">
      <alignment horizontal="center" wrapText="1"/>
    </xf>
    <xf numFmtId="0" fontId="7" fillId="4" borderId="12" xfId="0" applyFont="1" applyFill="1" applyBorder="1" applyAlignment="1">
      <alignment horizontal="center"/>
    </xf>
    <xf numFmtId="0" fontId="7" fillId="4" borderId="13" xfId="0" applyFont="1" applyFill="1" applyBorder="1" applyAlignment="1">
      <alignment horizontal="center"/>
    </xf>
    <xf numFmtId="0" fontId="0" fillId="7" borderId="15" xfId="0" applyFont="1" applyFill="1" applyBorder="1" applyAlignment="1">
      <alignment horizontal="center"/>
    </xf>
    <xf numFmtId="0" fontId="0" fillId="7" borderId="16" xfId="0" applyFont="1" applyFill="1" applyBorder="1" applyAlignment="1">
      <alignment horizontal="center"/>
    </xf>
    <xf numFmtId="0" fontId="0" fillId="0" borderId="15" xfId="0" applyFont="1" applyBorder="1" applyAlignment="1">
      <alignment horizontal="center"/>
    </xf>
    <xf numFmtId="0" fontId="0" fillId="0" borderId="16" xfId="0" applyFont="1" applyBorder="1" applyAlignment="1">
      <alignment horizontal="center"/>
    </xf>
    <xf numFmtId="0" fontId="0" fillId="0" borderId="17" xfId="0" applyFont="1" applyBorder="1" applyAlignment="1">
      <alignment horizontal="center"/>
    </xf>
    <xf numFmtId="0" fontId="0" fillId="0" borderId="14" xfId="0" applyFont="1" applyBorder="1" applyAlignment="1">
      <alignment horizontal="center"/>
    </xf>
    <xf numFmtId="0" fontId="7" fillId="4" borderId="18" xfId="0" applyFont="1" applyFill="1" applyBorder="1"/>
    <xf numFmtId="0" fontId="0" fillId="7" borderId="18" xfId="0" applyFont="1" applyFill="1" applyBorder="1" applyAlignment="1">
      <alignment horizontal="center"/>
    </xf>
    <xf numFmtId="0" fontId="0" fillId="0" borderId="18" xfId="0" applyFont="1" applyBorder="1" applyAlignment="1">
      <alignment horizontal="center"/>
    </xf>
    <xf numFmtId="0" fontId="14" fillId="0" borderId="0" xfId="0" applyFont="1" applyAlignment="1">
      <alignment vertical="center"/>
    </xf>
    <xf numFmtId="0" fontId="1" fillId="9" borderId="0" xfId="0" applyFont="1" applyFill="1" applyAlignment="1">
      <alignment vertical="top"/>
    </xf>
    <xf numFmtId="0" fontId="0" fillId="9" borderId="0" xfId="0" applyFill="1"/>
    <xf numFmtId="0" fontId="1" fillId="9" borderId="0" xfId="0" applyFont="1" applyFill="1"/>
    <xf numFmtId="0" fontId="1" fillId="9" borderId="0" xfId="0" applyFont="1" applyFill="1" applyAlignment="1">
      <alignment wrapText="1"/>
    </xf>
    <xf numFmtId="0" fontId="2" fillId="0" borderId="0" xfId="1" applyFont="1"/>
    <xf numFmtId="0" fontId="0" fillId="0" borderId="0" xfId="0" applyFont="1" applyAlignment="1">
      <alignment wrapText="1"/>
    </xf>
    <xf numFmtId="0" fontId="0" fillId="9" borderId="0" xfId="0" applyFont="1" applyFill="1"/>
    <xf numFmtId="0" fontId="0" fillId="0" borderId="0" xfId="0" applyFont="1" applyAlignment="1">
      <alignment horizontal="left" wrapText="1"/>
    </xf>
    <xf numFmtId="165" fontId="0" fillId="0" borderId="0" xfId="0" applyNumberFormat="1" applyFont="1"/>
    <xf numFmtId="3" fontId="0" fillId="0" borderId="0" xfId="0" applyNumberFormat="1" applyFont="1"/>
    <xf numFmtId="0" fontId="0" fillId="0" borderId="0" xfId="0" applyFont="1" applyAlignment="1">
      <alignment horizontal="right"/>
    </xf>
    <xf numFmtId="0" fontId="0" fillId="0" borderId="0" xfId="0" applyAlignment="1">
      <alignment horizontal="center"/>
    </xf>
    <xf numFmtId="0" fontId="2" fillId="10" borderId="19" xfId="1" applyFill="1" applyBorder="1" applyAlignment="1">
      <alignment horizontal="left" vertical="center" wrapText="1"/>
    </xf>
    <xf numFmtId="0" fontId="15" fillId="10" borderId="19" xfId="0" applyFont="1" applyFill="1" applyBorder="1" applyAlignment="1">
      <alignment horizontal="right" vertical="center" wrapText="1"/>
    </xf>
    <xf numFmtId="0" fontId="0" fillId="10" borderId="20" xfId="0" applyFill="1" applyBorder="1"/>
    <xf numFmtId="0" fontId="1" fillId="11" borderId="0" xfId="0" applyFont="1" applyFill="1" applyAlignment="1">
      <alignment wrapText="1"/>
    </xf>
    <xf numFmtId="0" fontId="0" fillId="11" borderId="0" xfId="0" applyFill="1"/>
    <xf numFmtId="0" fontId="2" fillId="10" borderId="21" xfId="1" applyFill="1" applyBorder="1" applyAlignment="1">
      <alignment horizontal="left" vertical="center" wrapText="1"/>
    </xf>
    <xf numFmtId="0" fontId="15" fillId="10" borderId="21" xfId="0" applyFont="1" applyFill="1" applyBorder="1" applyAlignment="1">
      <alignment horizontal="right" vertical="center" wrapText="1"/>
    </xf>
    <xf numFmtId="17" fontId="0" fillId="0" borderId="0" xfId="0" applyNumberFormat="1"/>
    <xf numFmtId="1" fontId="0" fillId="0" borderId="4" xfId="0" applyNumberFormat="1" applyFont="1" applyBorder="1"/>
    <xf numFmtId="0" fontId="7" fillId="4" borderId="8" xfId="0" applyNumberFormat="1" applyFont="1" applyFill="1" applyBorder="1" applyAlignment="1">
      <alignment wrapText="1"/>
    </xf>
    <xf numFmtId="0" fontId="7" fillId="4" borderId="8" xfId="0" applyNumberFormat="1" applyFont="1" applyFill="1" applyBorder="1"/>
    <xf numFmtId="0" fontId="7" fillId="4" borderId="9" xfId="0" applyNumberFormat="1" applyFont="1" applyFill="1" applyBorder="1"/>
    <xf numFmtId="1" fontId="7" fillId="4" borderId="8" xfId="0" applyNumberFormat="1" applyFont="1" applyFill="1" applyBorder="1"/>
    <xf numFmtId="0" fontId="11" fillId="0" borderId="0" xfId="0" applyFont="1" applyAlignment="1">
      <alignment horizontal="left" vertical="center" wrapText="1"/>
    </xf>
    <xf numFmtId="0" fontId="0" fillId="0" borderId="0" xfId="0" applyAlignment="1">
      <alignment horizontal="center"/>
    </xf>
    <xf numFmtId="166" fontId="0" fillId="0" borderId="0" xfId="5" applyNumberFormat="1" applyFont="1"/>
    <xf numFmtId="9" fontId="0" fillId="0" borderId="8" xfId="5" applyFont="1" applyBorder="1"/>
    <xf numFmtId="165" fontId="16" fillId="0" borderId="0" xfId="3" applyNumberFormat="1" applyFont="1" applyAlignment="1">
      <alignment wrapText="1"/>
    </xf>
    <xf numFmtId="165" fontId="16" fillId="0" borderId="0" xfId="3" applyNumberFormat="1" applyFont="1"/>
    <xf numFmtId="164" fontId="16" fillId="0" borderId="0" xfId="2" applyNumberFormat="1" applyFont="1" applyAlignment="1">
      <alignment wrapText="1"/>
    </xf>
    <xf numFmtId="0" fontId="16" fillId="0" borderId="4" xfId="0" applyFont="1" applyBorder="1"/>
    <xf numFmtId="0" fontId="16" fillId="0" borderId="4" xfId="0" applyNumberFormat="1" applyFont="1" applyBorder="1"/>
    <xf numFmtId="0" fontId="17" fillId="3" borderId="2" xfId="0" applyFont="1" applyFill="1" applyBorder="1" applyAlignment="1">
      <alignment horizontal="center"/>
    </xf>
    <xf numFmtId="0" fontId="17" fillId="0" borderId="0" xfId="0" applyFont="1" applyAlignment="1">
      <alignment vertical="top"/>
    </xf>
    <xf numFmtId="0" fontId="17" fillId="0" borderId="0" xfId="0" applyFont="1" applyAlignment="1">
      <alignment wrapText="1"/>
    </xf>
    <xf numFmtId="0" fontId="0" fillId="5" borderId="0" xfId="0" applyFill="1"/>
    <xf numFmtId="0" fontId="18" fillId="0" borderId="0" xfId="0" applyFont="1"/>
    <xf numFmtId="0" fontId="18" fillId="0" borderId="0" xfId="0" applyFont="1" applyAlignment="1">
      <alignment wrapText="1"/>
    </xf>
    <xf numFmtId="0" fontId="18" fillId="0" borderId="0" xfId="0" applyFont="1" applyFill="1"/>
    <xf numFmtId="0" fontId="7" fillId="4" borderId="22" xfId="0" applyFont="1" applyFill="1" applyBorder="1" applyAlignment="1">
      <alignment wrapText="1"/>
    </xf>
    <xf numFmtId="0" fontId="3" fillId="0" borderId="23" xfId="0" applyFont="1" applyBorder="1" applyAlignment="1">
      <alignment vertical="top"/>
    </xf>
    <xf numFmtId="0" fontId="18" fillId="0" borderId="23" xfId="0" applyFont="1" applyBorder="1" applyAlignment="1">
      <alignment horizontal="left" vertical="top" wrapText="1"/>
    </xf>
    <xf numFmtId="0" fontId="19" fillId="0" borderId="23" xfId="1" applyFont="1" applyBorder="1" applyAlignment="1">
      <alignment wrapText="1"/>
    </xf>
    <xf numFmtId="0" fontId="3" fillId="0" borderId="23" xfId="0" applyFont="1" applyFill="1" applyBorder="1" applyAlignment="1">
      <alignment vertical="top"/>
    </xf>
    <xf numFmtId="0" fontId="18" fillId="0" borderId="23" xfId="0" applyFont="1" applyFill="1" applyBorder="1" applyAlignment="1">
      <alignment vertical="top" wrapText="1"/>
    </xf>
    <xf numFmtId="0" fontId="18" fillId="0" borderId="23" xfId="0" applyFont="1" applyFill="1" applyBorder="1" applyAlignment="1">
      <alignment horizontal="left" vertical="top" wrapText="1"/>
    </xf>
    <xf numFmtId="0" fontId="18" fillId="0" borderId="23" xfId="0" applyFont="1" applyBorder="1" applyAlignment="1">
      <alignment wrapText="1"/>
    </xf>
    <xf numFmtId="14" fontId="18" fillId="0" borderId="23" xfId="0" applyNumberFormat="1" applyFont="1" applyBorder="1" applyAlignment="1">
      <alignment horizontal="left" wrapText="1"/>
    </xf>
    <xf numFmtId="0" fontId="19" fillId="0" borderId="23" xfId="1" applyFont="1" applyBorder="1"/>
    <xf numFmtId="0" fontId="1" fillId="0" borderId="23" xfId="0" applyFont="1" applyBorder="1" applyAlignment="1">
      <alignment vertical="top"/>
    </xf>
    <xf numFmtId="14" fontId="0" fillId="0" borderId="23" xfId="0" applyNumberFormat="1" applyFont="1" applyBorder="1" applyAlignment="1">
      <alignment horizontal="left" wrapText="1"/>
    </xf>
    <xf numFmtId="0" fontId="2" fillId="0" borderId="23" xfId="1" applyBorder="1" applyAlignment="1">
      <alignment horizontal="left" vertical="top" wrapText="1"/>
    </xf>
    <xf numFmtId="0" fontId="0" fillId="0" borderId="23" xfId="0" applyBorder="1" applyAlignment="1">
      <alignment wrapText="1"/>
    </xf>
    <xf numFmtId="0" fontId="0" fillId="0" borderId="23" xfId="0" applyBorder="1" applyAlignment="1">
      <alignment horizontal="left" vertical="top" wrapText="1"/>
    </xf>
    <xf numFmtId="0" fontId="1" fillId="0" borderId="23" xfId="0" applyFont="1" applyFill="1" applyBorder="1" applyAlignment="1">
      <alignment vertical="top"/>
    </xf>
    <xf numFmtId="0" fontId="0" fillId="0" borderId="23" xfId="0" applyFill="1" applyBorder="1" applyAlignment="1">
      <alignment vertical="top" wrapText="1"/>
    </xf>
    <xf numFmtId="0" fontId="0" fillId="0" borderId="23" xfId="0" applyFill="1" applyBorder="1" applyAlignment="1">
      <alignment horizontal="left" vertical="top" wrapText="1"/>
    </xf>
    <xf numFmtId="0" fontId="18" fillId="0" borderId="23" xfId="0" applyFont="1" applyBorder="1"/>
    <xf numFmtId="0" fontId="19" fillId="0" borderId="23" xfId="1" applyFont="1" applyBorder="1" applyAlignment="1">
      <alignment horizontal="left" vertical="top" wrapText="1"/>
    </xf>
    <xf numFmtId="14" fontId="18" fillId="0" borderId="23" xfId="0" applyNumberFormat="1" applyFont="1" applyBorder="1" applyAlignment="1">
      <alignment wrapText="1"/>
    </xf>
    <xf numFmtId="0" fontId="18" fillId="0" borderId="23" xfId="0" applyFont="1" applyBorder="1" applyAlignment="1">
      <alignment vertical="center" wrapText="1"/>
    </xf>
    <xf numFmtId="0" fontId="3" fillId="0" borderId="23" xfId="0" applyFont="1" applyBorder="1" applyAlignment="1">
      <alignment vertical="top" wrapText="1"/>
    </xf>
    <xf numFmtId="0" fontId="19" fillId="0" borderId="23" xfId="1" applyFont="1" applyBorder="1" applyAlignment="1">
      <alignment horizontal="left" vertical="center" wrapText="1"/>
    </xf>
    <xf numFmtId="0" fontId="3" fillId="0" borderId="23" xfId="0" applyFont="1" applyFill="1" applyBorder="1" applyAlignment="1">
      <alignment vertical="top" wrapText="1"/>
    </xf>
    <xf numFmtId="0" fontId="2" fillId="0" borderId="23" xfId="1" applyBorder="1"/>
    <xf numFmtId="0" fontId="0" fillId="0" borderId="23" xfId="0" applyFill="1" applyBorder="1" applyAlignment="1">
      <alignment wrapText="1"/>
    </xf>
    <xf numFmtId="14" fontId="0" fillId="0" borderId="23" xfId="0" applyNumberFormat="1" applyBorder="1" applyAlignment="1">
      <alignment horizontal="left" wrapText="1"/>
    </xf>
    <xf numFmtId="0" fontId="2" fillId="0" borderId="23" xfId="1" applyBorder="1" applyAlignment="1">
      <alignment wrapText="1"/>
    </xf>
    <xf numFmtId="0" fontId="3" fillId="0" borderId="23" xfId="0" applyFont="1" applyBorder="1" applyAlignment="1">
      <alignment horizontal="left" vertical="top"/>
    </xf>
    <xf numFmtId="0" fontId="19" fillId="0" borderId="23" xfId="1" applyFont="1" applyBorder="1" applyAlignment="1">
      <alignment horizontal="left" wrapText="1"/>
    </xf>
    <xf numFmtId="0" fontId="3" fillId="0" borderId="23" xfId="0" applyFont="1" applyFill="1" applyBorder="1" applyAlignment="1">
      <alignment horizontal="left" vertical="top"/>
    </xf>
    <xf numFmtId="0" fontId="18" fillId="0" borderId="23" xfId="0" applyFont="1" applyBorder="1" applyAlignment="1">
      <alignment horizontal="left" wrapText="1"/>
    </xf>
    <xf numFmtId="0" fontId="18" fillId="0" borderId="23" xfId="0" applyFont="1" applyBorder="1" applyAlignment="1">
      <alignment vertical="top" wrapText="1"/>
    </xf>
    <xf numFmtId="0" fontId="2" fillId="10" borderId="19" xfId="1" applyFont="1" applyFill="1" applyBorder="1" applyAlignment="1">
      <alignment horizontal="left" vertical="center" wrapText="1"/>
    </xf>
    <xf numFmtId="0" fontId="17" fillId="0" borderId="0" xfId="0" applyFont="1" applyAlignment="1">
      <alignment vertical="top" wrapText="1"/>
    </xf>
    <xf numFmtId="0" fontId="19" fillId="0" borderId="23" xfId="1" applyFont="1" applyBorder="1" applyAlignment="1">
      <alignment horizontal="left"/>
    </xf>
    <xf numFmtId="0" fontId="19" fillId="0" borderId="23" xfId="1" applyFont="1" applyBorder="1" applyAlignment="1">
      <alignment vertical="center" wrapText="1"/>
    </xf>
    <xf numFmtId="0" fontId="18" fillId="3" borderId="2" xfId="0" applyFont="1" applyFill="1" applyBorder="1" applyAlignment="1">
      <alignment wrapText="1"/>
    </xf>
    <xf numFmtId="0" fontId="18" fillId="3" borderId="2" xfId="0" applyFont="1" applyFill="1" applyBorder="1" applyAlignment="1">
      <alignment horizontal="left" wrapText="1"/>
    </xf>
    <xf numFmtId="0" fontId="18" fillId="3" borderId="2" xfId="0" applyFont="1" applyFill="1" applyBorder="1" applyAlignment="1">
      <alignment horizontal="left" vertical="center" wrapText="1" indent="5"/>
    </xf>
    <xf numFmtId="0" fontId="18" fillId="3" borderId="3" xfId="0" applyFont="1" applyFill="1" applyBorder="1"/>
    <xf numFmtId="0" fontId="18" fillId="3" borderId="2" xfId="0" applyFont="1" applyFill="1" applyBorder="1" applyAlignment="1">
      <alignment horizontal="left" vertical="center" wrapText="1"/>
    </xf>
    <xf numFmtId="0" fontId="1" fillId="5" borderId="0" xfId="0" applyFont="1" applyFill="1"/>
    <xf numFmtId="0" fontId="21" fillId="3" borderId="1" xfId="0" applyFont="1" applyFill="1" applyBorder="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0" fillId="0" borderId="0" xfId="0" applyAlignment="1">
      <alignment horizontal="justify" vertical="center"/>
    </xf>
    <xf numFmtId="0" fontId="0" fillId="0" borderId="0" xfId="0" applyFill="1"/>
    <xf numFmtId="0" fontId="0" fillId="0" borderId="0" xfId="0" applyAlignment="1">
      <alignment horizontal="center"/>
    </xf>
    <xf numFmtId="164" fontId="1" fillId="0" borderId="0" xfId="0" applyNumberFormat="1" applyFont="1" applyBorder="1"/>
    <xf numFmtId="0" fontId="16" fillId="0" borderId="4" xfId="0" applyFont="1" applyBorder="1" applyAlignment="1">
      <alignment wrapText="1"/>
    </xf>
    <xf numFmtId="167" fontId="0" fillId="0" borderId="4" xfId="0" applyNumberFormat="1" applyFont="1" applyBorder="1"/>
    <xf numFmtId="0" fontId="1" fillId="0" borderId="0" xfId="0" applyFont="1" applyAlignment="1">
      <alignment horizontal="left" wrapText="1"/>
    </xf>
    <xf numFmtId="0" fontId="2" fillId="0" borderId="0" xfId="1" applyAlignment="1">
      <alignment horizontal="justify" vertical="center"/>
    </xf>
    <xf numFmtId="0" fontId="1" fillId="2" borderId="0" xfId="0" applyFont="1" applyFill="1"/>
    <xf numFmtId="0" fontId="1" fillId="2" borderId="0" xfId="0" applyFont="1" applyFill="1" applyAlignment="1">
      <alignment wrapText="1"/>
    </xf>
    <xf numFmtId="0" fontId="2" fillId="0" borderId="0" xfId="1"/>
    <xf numFmtId="0" fontId="1" fillId="0" borderId="4" xfId="0" applyFont="1" applyBorder="1" applyAlignment="1">
      <alignment wrapText="1"/>
    </xf>
    <xf numFmtId="0" fontId="24" fillId="0" borderId="0" xfId="0" applyFont="1" applyAlignment="1">
      <alignment vertical="center" wrapText="1"/>
    </xf>
    <xf numFmtId="0" fontId="25" fillId="12" borderId="6" xfId="0" applyFont="1" applyFill="1" applyBorder="1" applyAlignment="1">
      <alignment vertical="center" wrapText="1"/>
    </xf>
    <xf numFmtId="0" fontId="25" fillId="12" borderId="24" xfId="0" applyFont="1" applyFill="1" applyBorder="1" applyAlignment="1">
      <alignment vertical="center" wrapText="1"/>
    </xf>
    <xf numFmtId="0" fontId="26" fillId="13" borderId="3" xfId="0" applyFont="1" applyFill="1" applyBorder="1" applyAlignment="1">
      <alignment vertical="center" wrapText="1"/>
    </xf>
    <xf numFmtId="0" fontId="27" fillId="13" borderId="25" xfId="0" applyFont="1" applyFill="1" applyBorder="1" applyAlignment="1">
      <alignment vertical="center" wrapText="1"/>
    </xf>
    <xf numFmtId="0" fontId="26" fillId="10" borderId="3" xfId="0" applyFont="1" applyFill="1" applyBorder="1" applyAlignment="1">
      <alignment vertical="center" wrapText="1"/>
    </xf>
    <xf numFmtId="0" fontId="27" fillId="10" borderId="25" xfId="0" applyFont="1" applyFill="1" applyBorder="1" applyAlignment="1">
      <alignment vertical="center" wrapText="1"/>
    </xf>
    <xf numFmtId="0" fontId="26" fillId="13" borderId="2" xfId="0" applyFont="1" applyFill="1" applyBorder="1" applyAlignment="1">
      <alignment vertical="center" wrapText="1"/>
    </xf>
    <xf numFmtId="0" fontId="27" fillId="13" borderId="2" xfId="0" applyFont="1" applyFill="1" applyBorder="1" applyAlignment="1">
      <alignment vertical="center" wrapText="1"/>
    </xf>
    <xf numFmtId="0" fontId="27" fillId="13" borderId="2" xfId="0" applyFont="1" applyFill="1" applyBorder="1" applyAlignment="1">
      <alignment horizontal="left" vertical="center" wrapText="1" indent="3"/>
    </xf>
    <xf numFmtId="0" fontId="27" fillId="13" borderId="26" xfId="0" applyFont="1" applyFill="1" applyBorder="1" applyAlignment="1">
      <alignment vertical="center" wrapText="1"/>
    </xf>
    <xf numFmtId="0" fontId="26" fillId="10" borderId="2" xfId="0" applyFont="1" applyFill="1" applyBorder="1" applyAlignment="1">
      <alignment vertical="center" wrapText="1"/>
    </xf>
    <xf numFmtId="0" fontId="27" fillId="10" borderId="26" xfId="0" applyFont="1" applyFill="1" applyBorder="1" applyAlignment="1">
      <alignment vertical="center" wrapText="1"/>
    </xf>
    <xf numFmtId="0" fontId="29" fillId="0" borderId="0" xfId="0" applyFont="1" applyAlignment="1">
      <alignment vertical="center"/>
    </xf>
    <xf numFmtId="0" fontId="26" fillId="10" borderId="1" xfId="0" applyFont="1" applyFill="1" applyBorder="1" applyAlignment="1">
      <alignment vertical="center" wrapText="1"/>
    </xf>
    <xf numFmtId="0" fontId="27" fillId="13" borderId="3" xfId="0" applyFont="1" applyFill="1" applyBorder="1" applyAlignment="1">
      <alignment vertical="center" wrapText="1"/>
    </xf>
    <xf numFmtId="0" fontId="26" fillId="13" borderId="6" xfId="0" applyFont="1" applyFill="1" applyBorder="1" applyAlignment="1">
      <alignment vertical="center" wrapText="1"/>
    </xf>
    <xf numFmtId="0" fontId="7" fillId="4" borderId="7" xfId="0" applyFont="1" applyFill="1" applyBorder="1" applyAlignment="1">
      <alignment wrapText="1"/>
    </xf>
    <xf numFmtId="0" fontId="0" fillId="7" borderId="7" xfId="0" applyFont="1" applyFill="1" applyBorder="1"/>
    <xf numFmtId="0" fontId="0" fillId="7" borderId="11" xfId="5" applyNumberFormat="1" applyFont="1" applyFill="1" applyBorder="1"/>
    <xf numFmtId="0" fontId="0" fillId="7" borderId="8" xfId="5" applyNumberFormat="1" applyFont="1" applyFill="1" applyBorder="1"/>
    <xf numFmtId="0" fontId="0" fillId="8" borderId="8" xfId="5" applyNumberFormat="1" applyFont="1" applyFill="1" applyBorder="1"/>
    <xf numFmtId="0" fontId="0" fillId="8" borderId="11" xfId="5" applyNumberFormat="1" applyFont="1" applyFill="1" applyBorder="1"/>
    <xf numFmtId="0" fontId="0" fillId="8" borderId="10" xfId="5" applyNumberFormat="1" applyFont="1" applyFill="1" applyBorder="1"/>
    <xf numFmtId="0" fontId="0" fillId="0" borderId="0" xfId="0" applyBorder="1"/>
    <xf numFmtId="0" fontId="1" fillId="8" borderId="7" xfId="0" applyFont="1" applyFill="1" applyBorder="1"/>
    <xf numFmtId="0" fontId="1" fillId="8" borderId="8" xfId="5" applyNumberFormat="1" applyFont="1" applyFill="1" applyBorder="1"/>
    <xf numFmtId="0" fontId="1" fillId="8" borderId="11" xfId="5" applyNumberFormat="1" applyFont="1" applyFill="1" applyBorder="1"/>
    <xf numFmtId="0" fontId="22" fillId="0" borderId="0" xfId="0" applyFont="1" applyAlignment="1">
      <alignment horizontal="center" vertical="center"/>
    </xf>
    <xf numFmtId="0" fontId="30" fillId="0" borderId="0" xfId="0" applyFont="1" applyAlignment="1">
      <alignment horizontal="center"/>
    </xf>
    <xf numFmtId="0" fontId="0" fillId="0" borderId="0" xfId="0" applyAlignment="1">
      <alignment horizontal="center"/>
    </xf>
    <xf numFmtId="0" fontId="17" fillId="0" borderId="0" xfId="0" applyFont="1" applyAlignment="1">
      <alignment horizontal="left"/>
    </xf>
  </cellXfs>
  <cellStyles count="6">
    <cellStyle name="Comma" xfId="2" builtinId="3"/>
    <cellStyle name="Currency" xfId="3" builtinId="4"/>
    <cellStyle name="eps.table_header" xfId="4"/>
    <cellStyle name="Hyperlink" xfId="1" builtinId="8"/>
    <cellStyle name="Normal" xfId="0" builtinId="0"/>
    <cellStyle name="Percent" xfId="5" builtinId="5"/>
  </cellStyles>
  <dxfs count="171">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border diagonalUp="0" diagonalDown="0">
        <left style="medium">
          <color indexed="64"/>
        </left>
        <right style="medium">
          <color indexed="64"/>
        </right>
        <top style="medium">
          <color indexed="64"/>
        </top>
        <bottom style="medium">
          <color indexed="64"/>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theme="9"/>
        </top>
        <bottom/>
        <vertical/>
        <horizontal/>
      </border>
    </dxf>
    <dxf>
      <font>
        <b/>
        <i val="0"/>
        <strike val="0"/>
        <condense val="0"/>
        <extend val="0"/>
        <outline val="0"/>
        <shadow val="0"/>
        <u val="none"/>
        <vertAlign val="baseline"/>
        <sz val="11"/>
        <color theme="0"/>
        <name val="Calibri"/>
        <scheme val="minor"/>
      </font>
      <fill>
        <patternFill patternType="solid">
          <fgColor theme="9"/>
          <bgColor theme="9"/>
        </patternFill>
      </fill>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border diagonalUp="0" diagonalDown="0">
        <left/>
        <right/>
        <top style="thin">
          <color theme="9"/>
        </top>
        <bottom/>
        <vertical/>
        <horizontal/>
      </border>
    </dxf>
    <dxf>
      <font>
        <strike val="0"/>
        <outline val="0"/>
        <shadow val="0"/>
        <vertAlign val="baseline"/>
        <sz val="11"/>
        <name val="Calibri"/>
        <scheme val="minor"/>
      </font>
      <border diagonalUp="0" diagonalDown="0">
        <left/>
        <right/>
        <top style="thin">
          <color theme="9"/>
        </top>
        <bottom/>
        <vertical/>
        <horizontal/>
      </border>
    </dxf>
    <dxf>
      <font>
        <strike val="0"/>
        <outline val="0"/>
        <shadow val="0"/>
        <vertAlign val="baseline"/>
        <sz val="11"/>
        <name val="Calibri"/>
        <scheme val="minor"/>
      </font>
      <border diagonalUp="0" diagonalDown="0">
        <left/>
        <right/>
        <top style="thin">
          <color theme="9"/>
        </top>
        <bottom/>
        <vertical/>
        <horizontal/>
      </border>
    </dxf>
    <dxf>
      <font>
        <strike val="0"/>
        <outline val="0"/>
        <shadow val="0"/>
        <vertAlign val="baseline"/>
        <sz val="11"/>
        <name val="Calibri"/>
        <scheme val="minor"/>
      </font>
      <border diagonalUp="0" diagonalDown="0">
        <left/>
        <right/>
        <top style="thin">
          <color theme="9"/>
        </top>
        <bottom/>
        <vertical/>
        <horizontal/>
      </border>
    </dxf>
    <dxf>
      <font>
        <strike val="0"/>
        <outline val="0"/>
        <shadow val="0"/>
        <vertAlign val="baseline"/>
        <sz val="1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outline="0">
        <left/>
        <right/>
        <top style="thin">
          <color theme="9"/>
        </top>
        <bottom/>
      </border>
    </dxf>
    <dxf>
      <font>
        <b val="0"/>
        <i val="0"/>
        <strike val="0"/>
        <condense val="0"/>
        <extend val="0"/>
        <outline val="0"/>
        <shadow val="0"/>
        <u val="none"/>
        <vertAlign val="baseline"/>
        <sz val="11"/>
        <color theme="1"/>
        <name val="Calibri"/>
        <scheme val="minor"/>
      </font>
      <numFmt numFmtId="0" formatCode="General"/>
      <border diagonalUp="0" diagonalDown="0" outline="0">
        <left/>
        <right/>
        <top style="thin">
          <color theme="9"/>
        </top>
        <bottom/>
      </border>
    </dxf>
    <dxf>
      <font>
        <b val="0"/>
        <i val="0"/>
        <strike val="0"/>
        <condense val="0"/>
        <extend val="0"/>
        <outline val="0"/>
        <shadow val="0"/>
        <u val="none"/>
        <vertAlign val="baseline"/>
        <sz val="11"/>
        <color theme="1"/>
        <name val="Calibri"/>
        <scheme val="minor"/>
      </font>
      <border diagonalUp="0" diagonalDown="0" outline="0">
        <left/>
        <right/>
        <top style="thin">
          <color theme="9"/>
        </top>
        <bottom/>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right/>
        <top style="thin">
          <color theme="9"/>
        </top>
        <bottom/>
      </border>
    </dxf>
    <dxf>
      <font>
        <strike val="0"/>
        <outline val="0"/>
        <shadow val="0"/>
        <vertAlign val="baseline"/>
        <sz val="11"/>
        <name val="Calibri"/>
        <scheme val="minor"/>
      </font>
    </dxf>
    <dxf>
      <font>
        <b/>
        <i val="0"/>
        <strike val="0"/>
        <condense val="0"/>
        <extend val="0"/>
        <outline val="0"/>
        <shadow val="0"/>
        <u val="none"/>
        <vertAlign val="baseline"/>
        <sz val="11"/>
        <color theme="0"/>
        <name val="Calibri"/>
        <scheme val="minor"/>
      </font>
      <fill>
        <patternFill patternType="solid">
          <fgColor theme="9"/>
          <bgColor theme="9"/>
        </patternFill>
      </fill>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b val="0"/>
        <i val="0"/>
        <strike val="0"/>
        <condense val="0"/>
        <extend val="0"/>
        <outline val="0"/>
        <shadow val="0"/>
        <u val="none"/>
        <vertAlign val="baseline"/>
        <sz val="11"/>
        <color theme="1"/>
        <name val="Calibri"/>
        <scheme val="minor"/>
      </font>
      <numFmt numFmtId="165" formatCode="_([$$-409]* #,##0_);_([$$-409]* \(#,##0\);_([$$-409]* &quot;-&quot;??_);_(@_)"/>
    </dxf>
    <dxf>
      <font>
        <b val="0"/>
        <i val="0"/>
        <strike val="0"/>
        <condense val="0"/>
        <extend val="0"/>
        <outline val="0"/>
        <shadow val="0"/>
        <u val="none"/>
        <vertAlign val="baseline"/>
        <sz val="11"/>
        <color theme="1"/>
        <name val="Calibri"/>
        <scheme val="minor"/>
      </font>
      <numFmt numFmtId="165" formatCode="_([$$-409]* #,##0_);_([$$-409]* \(#,##0\);_([$$-409]* &quot;-&quot;??_);_(@_)"/>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alignment horizontal="general" vertical="bottom" textRotation="0" wrapText="1" indent="0" justifyLastLine="0" shrinkToFit="0" readingOrder="0"/>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b val="0"/>
        <i val="0"/>
        <strike val="0"/>
        <condense val="0"/>
        <extend val="0"/>
        <outline val="0"/>
        <shadow val="0"/>
        <u val="none"/>
        <vertAlign val="baseline"/>
        <sz val="11"/>
        <color theme="1"/>
        <name val="Calibri"/>
        <scheme val="minor"/>
      </font>
      <numFmt numFmtId="165" formatCode="_([$$-409]* #,##0_);_([$$-409]* \(#,##0\);_([$$-409]* &quot;-&quot;??_);_(@_)"/>
    </dxf>
    <dxf>
      <font>
        <b val="0"/>
        <i val="0"/>
        <strike val="0"/>
        <condense val="0"/>
        <extend val="0"/>
        <outline val="0"/>
        <shadow val="0"/>
        <u val="none"/>
        <vertAlign val="baseline"/>
        <sz val="11"/>
        <color theme="1"/>
        <name val="Calibri"/>
        <scheme val="minor"/>
      </font>
      <numFmt numFmtId="165" formatCode="_([$$-409]* #,##0_);_([$$-409]* \(#,##0\);_([$$-409]* &quot;-&quot;??_);_(@_)"/>
    </dxf>
    <dxf>
      <font>
        <b val="0"/>
        <i val="0"/>
        <strike val="0"/>
        <condense val="0"/>
        <extend val="0"/>
        <outline val="0"/>
        <shadow val="0"/>
        <u val="none"/>
        <vertAlign val="baseline"/>
        <sz val="11"/>
        <color theme="1"/>
        <name val="Calibri"/>
        <scheme val="minor"/>
      </font>
      <numFmt numFmtId="165" formatCode="_([$$-409]* #,##0_);_([$$-409]* \(#,##0\);_([$$-409]* &quot;-&quot;??_);_(@_)"/>
    </dxf>
    <dxf>
      <font>
        <b val="0"/>
        <i val="0"/>
        <strike val="0"/>
        <condense val="0"/>
        <extend val="0"/>
        <outline val="0"/>
        <shadow val="0"/>
        <u val="none"/>
        <vertAlign val="baseline"/>
        <sz val="11"/>
        <color theme="1"/>
        <name val="Calibri"/>
        <scheme val="minor"/>
      </font>
      <numFmt numFmtId="165" formatCode="_([$$-409]* #,##0_);_([$$-409]* \(#,##0\);_([$$-409]* &quot;-&quot;??_);_(@_)"/>
      <alignment horizontal="general" vertical="bottom" textRotation="0" wrapText="1" indent="0" justifyLastLine="0" shrinkToFit="0" readingOrder="0"/>
    </dxf>
    <dxf>
      <alignment horizontal="center"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numFmt numFmtId="166" formatCode="0.0%"/>
    </dxf>
    <dxf>
      <font>
        <b val="0"/>
        <i val="0"/>
        <strike val="0"/>
        <condense val="0"/>
        <extend val="0"/>
        <outline val="0"/>
        <shadow val="0"/>
        <u val="none"/>
        <vertAlign val="baseline"/>
        <sz val="11"/>
        <color theme="1"/>
        <name val="Calibri"/>
        <scheme val="minor"/>
      </font>
      <numFmt numFmtId="166" formatCode="0.0%"/>
      <alignment horizontal="center"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style="thin">
          <color rgb="FF92D050"/>
        </left>
        <right style="thin">
          <color rgb="FF92D050"/>
        </right>
        <top style="thin">
          <color theme="9" tint="0.39997558519241921"/>
        </top>
        <bottom style="thin">
          <color theme="9" tint="0.39997558519241921"/>
        </bottom>
        <vertical/>
        <horizontal style="thin">
          <color theme="9" tint="0.39997558519241921"/>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0"/>
        </patternFill>
      </fill>
      <border diagonalUp="0" diagonalDown="0">
        <left/>
        <right/>
        <top style="thin">
          <color theme="9" tint="0.39997558519241921"/>
        </top>
        <bottom style="thin">
          <color theme="9"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style="thin">
          <color theme="9" tint="0.39997558519241921"/>
        </left>
        <right/>
        <top style="thin">
          <color theme="9" tint="0.39997558519241921"/>
        </top>
        <bottom style="thin">
          <color theme="9" tint="0.39997558519241921"/>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theme="9"/>
        </top>
        <bottom/>
        <vertical/>
        <horizontal/>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theme="9"/>
        </top>
        <bottom/>
        <vertical/>
        <horizontal/>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theme="9"/>
        </top>
        <bottom/>
        <vertical/>
        <horizontal/>
      </border>
    </dxf>
    <dxf>
      <font>
        <b/>
        <i val="0"/>
        <strike val="0"/>
        <condense val="0"/>
        <extend val="0"/>
        <outline val="0"/>
        <shadow val="0"/>
        <u val="none"/>
        <vertAlign val="baseline"/>
        <sz val="11"/>
        <color theme="0"/>
        <name val="Calibri"/>
        <scheme val="minor"/>
      </font>
      <fill>
        <patternFill patternType="solid">
          <fgColor theme="9"/>
          <bgColor theme="9"/>
        </patternFill>
      </fill>
    </dxf>
    <dxf>
      <alignment horizontal="general" vertical="bottom" textRotation="0" wrapText="1" indent="0" justifyLastLine="0" shrinkToFit="0" readingOrder="0"/>
    </dxf>
    <dxf>
      <numFmt numFmtId="22" formatCode="mmm\-yy"/>
    </dxf>
    <dxf>
      <numFmt numFmtId="22" formatCode="mmm\-yy"/>
    </dxf>
    <dxf>
      <font>
        <b val="0"/>
        <i val="0"/>
        <strike val="0"/>
        <condense val="0"/>
        <extend val="0"/>
        <outline val="0"/>
        <shadow val="0"/>
        <u val="none"/>
        <vertAlign val="baseline"/>
        <sz val="9"/>
        <color rgb="FF000000"/>
        <name val="Verdana"/>
        <scheme val="none"/>
      </font>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indexed="64"/>
          <bgColor rgb="FFFFFFFF"/>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bottom style="thin">
          <color rgb="FF000000"/>
        </bottom>
      </border>
    </dxf>
    <dxf>
      <font>
        <b val="0"/>
        <i val="0"/>
        <strike val="0"/>
        <condense val="0"/>
        <extend val="0"/>
        <outline val="0"/>
        <shadow val="0"/>
        <u val="none"/>
        <vertAlign val="baseline"/>
        <sz val="9"/>
        <color rgb="FF000000"/>
        <name val="Verdana"/>
        <scheme val="none"/>
      </font>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indexed="64"/>
          <bgColor rgb="FFFFFFFF"/>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bottom style="thin">
          <color rgb="FF000000"/>
        </bottom>
      </border>
    </dxf>
    <dxf>
      <numFmt numFmtId="19" formatCode="m/d/yyyy"/>
    </dxf>
    <dxf>
      <font>
        <b val="0"/>
        <i val="0"/>
        <strike val="0"/>
        <condense val="0"/>
        <extend val="0"/>
        <outline val="0"/>
        <shadow val="0"/>
        <u val="none"/>
        <vertAlign val="baseline"/>
        <sz val="9"/>
        <color rgb="FF000000"/>
        <name val="Verdana"/>
        <scheme val="none"/>
      </font>
      <fill>
        <patternFill patternType="solid">
          <fgColor indexed="64"/>
          <bgColor rgb="FFFFFFFF"/>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indexed="64"/>
          <bgColor rgb="FFFFFFFF"/>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outline="0">
        <left/>
        <right/>
        <top style="thin">
          <color theme="9"/>
        </top>
        <bottom/>
      </border>
    </dxf>
    <dxf>
      <font>
        <b val="0"/>
        <i val="0"/>
        <strike val="0"/>
        <condense val="0"/>
        <extend val="0"/>
        <outline val="0"/>
        <shadow val="0"/>
        <u val="none"/>
        <vertAlign val="baseline"/>
        <sz val="11"/>
        <color theme="1"/>
        <name val="Calibri"/>
        <scheme val="minor"/>
      </font>
      <numFmt numFmtId="0" formatCode="General"/>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right/>
        <top style="thin">
          <color theme="9"/>
        </top>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theme="9"/>
        </top>
        <bottom/>
        <vertical/>
        <horizontal/>
      </border>
    </dxf>
    <dxf>
      <font>
        <b/>
        <i val="0"/>
        <strike val="0"/>
        <condense val="0"/>
        <extend val="0"/>
        <outline val="0"/>
        <shadow val="0"/>
        <u val="none"/>
        <vertAlign val="baseline"/>
        <sz val="11"/>
        <color theme="0"/>
        <name val="Calibri"/>
        <scheme val="minor"/>
      </font>
      <fill>
        <patternFill patternType="solid">
          <fgColor theme="9"/>
          <bgColor theme="9"/>
        </patternFill>
      </fill>
    </dxf>
  </dxfs>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Template!$B$1</c:f>
          <c:strCache>
            <c:ptCount val="1"/>
            <c:pt idx="0">
              <c:v>Measure Name</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Template!$B$21</c:f>
              <c:strCache>
                <c:ptCount val="1"/>
                <c:pt idx="0">
                  <c:v>Location Name</c:v>
                </c:pt>
              </c:strCache>
            </c:strRef>
          </c:tx>
          <c:spPr>
            <a:ln w="28575" cap="rnd">
              <a:solidFill>
                <a:schemeClr val="accent6"/>
              </a:solidFill>
              <a:round/>
            </a:ln>
            <a:effectLst/>
          </c:spPr>
          <c:marker>
            <c:symbol val="none"/>
          </c:marker>
          <c:cat>
            <c:strRef>
              <c:f>Template!$C$20:$K$20</c:f>
              <c:strCache>
                <c:ptCount val="9"/>
                <c:pt idx="0">
                  <c:v>2012</c:v>
                </c:pt>
                <c:pt idx="1">
                  <c:v>2013</c:v>
                </c:pt>
                <c:pt idx="2">
                  <c:v>2014</c:v>
                </c:pt>
                <c:pt idx="3">
                  <c:v>2015</c:v>
                </c:pt>
                <c:pt idx="4">
                  <c:v>2016</c:v>
                </c:pt>
                <c:pt idx="5">
                  <c:v>2017</c:v>
                </c:pt>
                <c:pt idx="6">
                  <c:v>2018</c:v>
                </c:pt>
                <c:pt idx="7">
                  <c:v>2019</c:v>
                </c:pt>
                <c:pt idx="8">
                  <c:v>2020</c:v>
                </c:pt>
              </c:strCache>
            </c:strRef>
          </c:cat>
          <c:val>
            <c:numRef>
              <c:f>Template!$C$21:$K$21</c:f>
              <c:numCache>
                <c:formatCode>General</c:formatCode>
                <c:ptCount val="9"/>
              </c:numCache>
            </c:numRef>
          </c:val>
          <c:smooth val="0"/>
        </c:ser>
        <c:dLbls>
          <c:showLegendKey val="0"/>
          <c:showVal val="0"/>
          <c:showCatName val="0"/>
          <c:showSerName val="0"/>
          <c:showPercent val="0"/>
          <c:showBubbleSize val="0"/>
        </c:dLbls>
        <c:smooth val="0"/>
        <c:axId val="193252448"/>
        <c:axId val="193253008"/>
      </c:lineChart>
      <c:catAx>
        <c:axId val="1932524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53008"/>
        <c:crosses val="autoZero"/>
        <c:auto val="1"/>
        <c:lblAlgn val="ctr"/>
        <c:lblOffset val="100"/>
        <c:noMultiLvlLbl val="0"/>
      </c:catAx>
      <c:valAx>
        <c:axId val="193253008"/>
        <c:scaling>
          <c:orientation val="minMax"/>
          <c:max val="1.4"/>
          <c:min val="0"/>
        </c:scaling>
        <c:delete val="0"/>
        <c:axPos val="l"/>
        <c:majorGridlines>
          <c:spPr>
            <a:ln w="9525" cap="flat" cmpd="sng" algn="ctr">
              <a:solidFill>
                <a:schemeClr val="tx1">
                  <a:lumMod val="15000"/>
                  <a:lumOff val="85000"/>
                </a:schemeClr>
              </a:solidFill>
              <a:round/>
            </a:ln>
            <a:effectLst/>
          </c:spPr>
        </c:majorGridlines>
        <c:title>
          <c:tx>
            <c:strRef>
              <c:f>Table48910[[#Headers],[Axis Name]]</c:f>
              <c:strCache>
                <c:ptCount val="1"/>
                <c:pt idx="0">
                  <c:v>Axis Name</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524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'8. Housing Cost Burden'!$B$1</c:f>
          <c:strCache>
            <c:ptCount val="1"/>
            <c:pt idx="0">
              <c:v>Housing Cost Burden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'8. Housing Cost Burden'!$B$24</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'8. Housing Cost Burden'!$C$22:$E$22</c:f>
              <c:strCache>
                <c:ptCount val="3"/>
                <c:pt idx="0">
                  <c:v>2011</c:v>
                </c:pt>
                <c:pt idx="1">
                  <c:v>2012</c:v>
                </c:pt>
                <c:pt idx="2">
                  <c:v>2013</c:v>
                </c:pt>
              </c:strCache>
            </c:strRef>
          </c:cat>
          <c:val>
            <c:numRef>
              <c:f>'8. Housing Cost Burden'!$C$24:$E$24</c:f>
              <c:numCache>
                <c:formatCode>General</c:formatCode>
                <c:ptCount val="3"/>
                <c:pt idx="0">
                  <c:v>67.099999999999994</c:v>
                </c:pt>
                <c:pt idx="1">
                  <c:v>64.8</c:v>
                </c:pt>
                <c:pt idx="2">
                  <c:v>60.2</c:v>
                </c:pt>
              </c:numCache>
            </c:numRef>
          </c:val>
          <c:smooth val="0"/>
        </c:ser>
        <c:dLbls>
          <c:showLegendKey val="0"/>
          <c:showVal val="0"/>
          <c:showCatName val="0"/>
          <c:showSerName val="0"/>
          <c:showPercent val="0"/>
          <c:showBubbleSize val="0"/>
        </c:dLbls>
        <c:marker val="1"/>
        <c:smooth val="0"/>
        <c:axId val="233081584"/>
        <c:axId val="233082144"/>
      </c:lineChart>
      <c:catAx>
        <c:axId val="2330815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082144"/>
        <c:crosses val="autoZero"/>
        <c:auto val="1"/>
        <c:lblAlgn val="ctr"/>
        <c:lblOffset val="100"/>
        <c:noMultiLvlLbl val="0"/>
      </c:catAx>
      <c:valAx>
        <c:axId val="233082144"/>
        <c:scaling>
          <c:orientation val="minMax"/>
        </c:scaling>
        <c:delete val="0"/>
        <c:axPos val="l"/>
        <c:majorGridlines>
          <c:spPr>
            <a:ln w="9525" cap="flat" cmpd="sng" algn="ctr">
              <a:solidFill>
                <a:schemeClr val="tx1">
                  <a:lumMod val="15000"/>
                  <a:lumOff val="85000"/>
                </a:schemeClr>
              </a:solidFill>
              <a:round/>
            </a:ln>
            <a:effectLst/>
          </c:spPr>
        </c:majorGridlines>
        <c:title>
          <c:tx>
            <c:strRef>
              <c:f>'8. Housing Cost Burden'!$B$22</c:f>
              <c:strCache>
                <c:ptCount val="1"/>
                <c:pt idx="0">
                  <c:v>Cost Burdened Households- Renters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081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'9. Educational Attainment'!$B$1</c:f>
          <c:strCache>
            <c:ptCount val="1"/>
            <c:pt idx="0">
              <c:v>Educational Attainment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'9. Educational Attainment'!$B$14</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'9. Educational Attainment'!$C$13:$E$13</c:f>
              <c:numCache>
                <c:formatCode>General</c:formatCode>
                <c:ptCount val="3"/>
                <c:pt idx="0">
                  <c:v>2011</c:v>
                </c:pt>
                <c:pt idx="1">
                  <c:v>2012</c:v>
                </c:pt>
                <c:pt idx="2">
                  <c:v>2013</c:v>
                </c:pt>
              </c:numCache>
            </c:numRef>
          </c:cat>
          <c:val>
            <c:numRef>
              <c:f>'9. Educational Attainment'!$C$14:$E$14</c:f>
              <c:numCache>
                <c:formatCode>0.0%</c:formatCode>
                <c:ptCount val="3"/>
                <c:pt idx="0">
                  <c:v>0.872</c:v>
                </c:pt>
                <c:pt idx="1">
                  <c:v>0.87</c:v>
                </c:pt>
                <c:pt idx="2">
                  <c:v>0.84899999999999998</c:v>
                </c:pt>
              </c:numCache>
            </c:numRef>
          </c:val>
          <c:smooth val="0"/>
        </c:ser>
        <c:ser>
          <c:idx val="1"/>
          <c:order val="1"/>
          <c:tx>
            <c:strRef>
              <c:f>'9. Educational Attainment'!$B$15</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'9. Educational Attainment'!$C$13:$E$13</c:f>
              <c:numCache>
                <c:formatCode>General</c:formatCode>
                <c:ptCount val="3"/>
                <c:pt idx="0">
                  <c:v>2011</c:v>
                </c:pt>
                <c:pt idx="1">
                  <c:v>2012</c:v>
                </c:pt>
                <c:pt idx="2">
                  <c:v>2013</c:v>
                </c:pt>
              </c:numCache>
            </c:numRef>
          </c:cat>
          <c:val>
            <c:numRef>
              <c:f>'9. Educational Attainment'!$C$15:$E$15</c:f>
              <c:numCache>
                <c:formatCode>0.0%</c:formatCode>
                <c:ptCount val="3"/>
                <c:pt idx="0">
                  <c:v>0.94799999999999995</c:v>
                </c:pt>
                <c:pt idx="1">
                  <c:v>0.94899999999999995</c:v>
                </c:pt>
                <c:pt idx="2">
                  <c:v>0.94899999999999995</c:v>
                </c:pt>
              </c:numCache>
            </c:numRef>
          </c:val>
          <c:smooth val="0"/>
        </c:ser>
        <c:ser>
          <c:idx val="2"/>
          <c:order val="2"/>
          <c:tx>
            <c:strRef>
              <c:f>'9. Educational Attainment'!$B$16</c:f>
              <c:strCache>
                <c:ptCount val="1"/>
                <c:pt idx="0">
                  <c:v>Teton County, ID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'9. Educational Attainment'!$C$13:$E$13</c:f>
              <c:numCache>
                <c:formatCode>General</c:formatCode>
                <c:ptCount val="3"/>
                <c:pt idx="0">
                  <c:v>2011</c:v>
                </c:pt>
                <c:pt idx="1">
                  <c:v>2012</c:v>
                </c:pt>
                <c:pt idx="2">
                  <c:v>2013</c:v>
                </c:pt>
              </c:numCache>
            </c:numRef>
          </c:cat>
          <c:val>
            <c:numRef>
              <c:f>'9. Educational Attainment'!$C$16:$E$16</c:f>
              <c:numCache>
                <c:formatCode>0.0%</c:formatCode>
                <c:ptCount val="3"/>
                <c:pt idx="0">
                  <c:v>0.88700000000000001</c:v>
                </c:pt>
                <c:pt idx="1">
                  <c:v>0.88100000000000001</c:v>
                </c:pt>
                <c:pt idx="2">
                  <c:v>0.878</c:v>
                </c:pt>
              </c:numCache>
            </c:numRef>
          </c:val>
          <c:smooth val="0"/>
        </c:ser>
        <c:ser>
          <c:idx val="3"/>
          <c:order val="3"/>
          <c:tx>
            <c:strRef>
              <c:f>'9. Educational Attainment'!$B$17</c:f>
              <c:strCache>
                <c:ptCount val="1"/>
                <c:pt idx="0">
                  <c:v>Teton County, WY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'9. Educational Attainment'!$C$13:$E$13</c:f>
              <c:numCache>
                <c:formatCode>General</c:formatCode>
                <c:ptCount val="3"/>
                <c:pt idx="0">
                  <c:v>2011</c:v>
                </c:pt>
                <c:pt idx="1">
                  <c:v>2012</c:v>
                </c:pt>
                <c:pt idx="2">
                  <c:v>2013</c:v>
                </c:pt>
              </c:numCache>
            </c:numRef>
          </c:cat>
          <c:val>
            <c:numRef>
              <c:f>'9. Educational Attainment'!$C$17:$E$17</c:f>
              <c:numCache>
                <c:formatCode>0.0%</c:formatCode>
                <c:ptCount val="3"/>
                <c:pt idx="0">
                  <c:v>0.95</c:v>
                </c:pt>
                <c:pt idx="1">
                  <c:v>0.96099999999999997</c:v>
                </c:pt>
                <c:pt idx="2">
                  <c:v>0.96799999999999997</c:v>
                </c:pt>
              </c:numCache>
            </c:numRef>
          </c:val>
          <c:smooth val="0"/>
        </c:ser>
        <c:dLbls>
          <c:showLegendKey val="0"/>
          <c:showVal val="0"/>
          <c:showCatName val="0"/>
          <c:showSerName val="0"/>
          <c:showPercent val="0"/>
          <c:showBubbleSize val="0"/>
        </c:dLbls>
        <c:marker val="1"/>
        <c:smooth val="0"/>
        <c:axId val="233182480"/>
        <c:axId val="233183040"/>
      </c:lineChart>
      <c:catAx>
        <c:axId val="23318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183040"/>
        <c:crosses val="autoZero"/>
        <c:auto val="1"/>
        <c:lblAlgn val="ctr"/>
        <c:lblOffset val="100"/>
        <c:noMultiLvlLbl val="0"/>
      </c:catAx>
      <c:valAx>
        <c:axId val="233183040"/>
        <c:scaling>
          <c:orientation val="minMax"/>
        </c:scaling>
        <c:delete val="0"/>
        <c:axPos val="l"/>
        <c:majorGridlines>
          <c:spPr>
            <a:ln w="9525" cap="flat" cmpd="sng" algn="ctr">
              <a:solidFill>
                <a:schemeClr val="tx1">
                  <a:lumMod val="15000"/>
                  <a:lumOff val="85000"/>
                </a:schemeClr>
              </a:solidFill>
              <a:round/>
            </a:ln>
            <a:effectLst/>
          </c:spPr>
        </c:majorGridlines>
        <c:title>
          <c:tx>
            <c:strRef>
              <c:f>'9. Educational Attainment'!$B$13</c:f>
              <c:strCache>
                <c:ptCount val="1"/>
                <c:pt idx="0">
                  <c:v>High School Degree or  Higher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182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'9. Educational Attainment'!$B$1</c:f>
          <c:strCache>
            <c:ptCount val="1"/>
            <c:pt idx="0">
              <c:v>Educational Attainment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'9. Educational Attainment'!$B$20</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'9. Educational Attainment'!$C$19:$E$19</c:f>
              <c:numCache>
                <c:formatCode>General</c:formatCode>
                <c:ptCount val="3"/>
                <c:pt idx="0">
                  <c:v>2011</c:v>
                </c:pt>
                <c:pt idx="1">
                  <c:v>2012</c:v>
                </c:pt>
                <c:pt idx="2" formatCode="0">
                  <c:v>2013</c:v>
                </c:pt>
              </c:numCache>
            </c:numRef>
          </c:cat>
          <c:val>
            <c:numRef>
              <c:f>'9. Educational Attainment'!$C$20:$E$20</c:f>
              <c:numCache>
                <c:formatCode>0.0%</c:formatCode>
                <c:ptCount val="3"/>
                <c:pt idx="0">
                  <c:v>0.186</c:v>
                </c:pt>
                <c:pt idx="1">
                  <c:v>0.191</c:v>
                </c:pt>
                <c:pt idx="2">
                  <c:v>0.19700000000000001</c:v>
                </c:pt>
              </c:numCache>
            </c:numRef>
          </c:val>
          <c:smooth val="0"/>
        </c:ser>
        <c:ser>
          <c:idx val="1"/>
          <c:order val="1"/>
          <c:tx>
            <c:strRef>
              <c:f>'9. Educational Attainment'!$B$21</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'9. Educational Attainment'!$C$19:$E$19</c:f>
              <c:numCache>
                <c:formatCode>General</c:formatCode>
                <c:ptCount val="3"/>
                <c:pt idx="0">
                  <c:v>2011</c:v>
                </c:pt>
                <c:pt idx="1">
                  <c:v>2012</c:v>
                </c:pt>
                <c:pt idx="2" formatCode="0">
                  <c:v>2013</c:v>
                </c:pt>
              </c:numCache>
            </c:numRef>
          </c:cat>
          <c:val>
            <c:numRef>
              <c:f>'9. Educational Attainment'!$C$21:$E$21</c:f>
              <c:numCache>
                <c:formatCode>0.0%</c:formatCode>
                <c:ptCount val="3"/>
                <c:pt idx="0">
                  <c:v>0.309</c:v>
                </c:pt>
                <c:pt idx="1">
                  <c:v>0.31900000000000001</c:v>
                </c:pt>
                <c:pt idx="2">
                  <c:v>0.33700000000000002</c:v>
                </c:pt>
              </c:numCache>
            </c:numRef>
          </c:val>
          <c:smooth val="0"/>
        </c:ser>
        <c:ser>
          <c:idx val="2"/>
          <c:order val="2"/>
          <c:tx>
            <c:strRef>
              <c:f>'9. Educational Attainment'!$B$22</c:f>
              <c:strCache>
                <c:ptCount val="1"/>
                <c:pt idx="0">
                  <c:v>Teton County, ID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'9. Educational Attainment'!$C$19:$E$19</c:f>
              <c:numCache>
                <c:formatCode>General</c:formatCode>
                <c:ptCount val="3"/>
                <c:pt idx="0">
                  <c:v>2011</c:v>
                </c:pt>
                <c:pt idx="1">
                  <c:v>2012</c:v>
                </c:pt>
                <c:pt idx="2" formatCode="0">
                  <c:v>2013</c:v>
                </c:pt>
              </c:numCache>
            </c:numRef>
          </c:cat>
          <c:val>
            <c:numRef>
              <c:f>'9. Educational Attainment'!$C$22:$E$22</c:f>
              <c:numCache>
                <c:formatCode>0.0%</c:formatCode>
                <c:ptCount val="3"/>
                <c:pt idx="0">
                  <c:v>0.33200000000000002</c:v>
                </c:pt>
                <c:pt idx="1">
                  <c:v>0.33300000000000002</c:v>
                </c:pt>
                <c:pt idx="2">
                  <c:v>0.34399999999999997</c:v>
                </c:pt>
              </c:numCache>
            </c:numRef>
          </c:val>
          <c:smooth val="0"/>
        </c:ser>
        <c:ser>
          <c:idx val="3"/>
          <c:order val="3"/>
          <c:tx>
            <c:strRef>
              <c:f>'9. Educational Attainment'!$B$23</c:f>
              <c:strCache>
                <c:ptCount val="1"/>
                <c:pt idx="0">
                  <c:v>Teton County, WY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'9. Educational Attainment'!$C$19:$E$19</c:f>
              <c:numCache>
                <c:formatCode>General</c:formatCode>
                <c:ptCount val="3"/>
                <c:pt idx="0">
                  <c:v>2011</c:v>
                </c:pt>
                <c:pt idx="1">
                  <c:v>2012</c:v>
                </c:pt>
                <c:pt idx="2" formatCode="0">
                  <c:v>2013</c:v>
                </c:pt>
              </c:numCache>
            </c:numRef>
          </c:cat>
          <c:val>
            <c:numRef>
              <c:f>'9. Educational Attainment'!$C$23:$E$23</c:f>
              <c:numCache>
                <c:formatCode>0.0%</c:formatCode>
                <c:ptCount val="3"/>
                <c:pt idx="0">
                  <c:v>0.52700000000000002</c:v>
                </c:pt>
                <c:pt idx="1">
                  <c:v>0.49</c:v>
                </c:pt>
                <c:pt idx="2">
                  <c:v>0.48699999999999999</c:v>
                </c:pt>
              </c:numCache>
            </c:numRef>
          </c:val>
          <c:smooth val="0"/>
        </c:ser>
        <c:dLbls>
          <c:showLegendKey val="0"/>
          <c:showVal val="0"/>
          <c:showCatName val="0"/>
          <c:showSerName val="0"/>
          <c:showPercent val="0"/>
          <c:showBubbleSize val="0"/>
        </c:dLbls>
        <c:marker val="1"/>
        <c:smooth val="0"/>
        <c:axId val="232951440"/>
        <c:axId val="232952000"/>
      </c:lineChart>
      <c:catAx>
        <c:axId val="23295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52000"/>
        <c:crosses val="autoZero"/>
        <c:auto val="1"/>
        <c:lblAlgn val="ctr"/>
        <c:lblOffset val="100"/>
        <c:noMultiLvlLbl val="0"/>
      </c:catAx>
      <c:valAx>
        <c:axId val="232952000"/>
        <c:scaling>
          <c:orientation val="minMax"/>
        </c:scaling>
        <c:delete val="0"/>
        <c:axPos val="l"/>
        <c:majorGridlines>
          <c:spPr>
            <a:ln w="9525" cap="flat" cmpd="sng" algn="ctr">
              <a:solidFill>
                <a:schemeClr val="tx1">
                  <a:lumMod val="15000"/>
                  <a:lumOff val="85000"/>
                </a:schemeClr>
              </a:solidFill>
              <a:round/>
            </a:ln>
            <a:effectLst/>
          </c:spPr>
        </c:majorGridlines>
        <c:title>
          <c:tx>
            <c:strRef>
              <c:f>'9. Educational Attainment'!$B$19</c:f>
              <c:strCache>
                <c:ptCount val="1"/>
                <c:pt idx="0">
                  <c:v>Bachelor's Degree or Higher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5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'9. Educational Attainment'!$B$1</c:f>
          <c:strCache>
            <c:ptCount val="1"/>
            <c:pt idx="0">
              <c:v>Educational Attainment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'9. Educational Attainment'!$B$14</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'9. Educational Attainment'!$C$13:$E$13</c:f>
              <c:numCache>
                <c:formatCode>General</c:formatCode>
                <c:ptCount val="3"/>
                <c:pt idx="0">
                  <c:v>2011</c:v>
                </c:pt>
                <c:pt idx="1">
                  <c:v>2012</c:v>
                </c:pt>
                <c:pt idx="2">
                  <c:v>2013</c:v>
                </c:pt>
              </c:numCache>
            </c:numRef>
          </c:cat>
          <c:val>
            <c:numRef>
              <c:f>'9. Educational Attainment'!$C$14:$E$14</c:f>
              <c:numCache>
                <c:formatCode>0.0%</c:formatCode>
                <c:ptCount val="3"/>
                <c:pt idx="0">
                  <c:v>0.872</c:v>
                </c:pt>
                <c:pt idx="1">
                  <c:v>0.87</c:v>
                </c:pt>
                <c:pt idx="2">
                  <c:v>0.84899999999999998</c:v>
                </c:pt>
              </c:numCache>
            </c:numRef>
          </c:val>
          <c:smooth val="0"/>
        </c:ser>
        <c:dLbls>
          <c:showLegendKey val="0"/>
          <c:showVal val="0"/>
          <c:showCatName val="0"/>
          <c:showSerName val="0"/>
          <c:showPercent val="0"/>
          <c:showBubbleSize val="0"/>
        </c:dLbls>
        <c:marker val="1"/>
        <c:smooth val="0"/>
        <c:axId val="232954800"/>
        <c:axId val="232955360"/>
      </c:lineChart>
      <c:catAx>
        <c:axId val="2329548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55360"/>
        <c:crosses val="autoZero"/>
        <c:auto val="1"/>
        <c:lblAlgn val="ctr"/>
        <c:lblOffset val="100"/>
        <c:noMultiLvlLbl val="0"/>
      </c:catAx>
      <c:valAx>
        <c:axId val="232955360"/>
        <c:scaling>
          <c:orientation val="minMax"/>
        </c:scaling>
        <c:delete val="0"/>
        <c:axPos val="l"/>
        <c:majorGridlines>
          <c:spPr>
            <a:ln w="9525" cap="flat" cmpd="sng" algn="ctr">
              <a:solidFill>
                <a:schemeClr val="tx1">
                  <a:lumMod val="15000"/>
                  <a:lumOff val="85000"/>
                </a:schemeClr>
              </a:solidFill>
              <a:round/>
            </a:ln>
            <a:effectLst/>
          </c:spPr>
        </c:majorGridlines>
        <c:title>
          <c:tx>
            <c:strRef>
              <c:f>'9. Educational Attainment'!$B$13</c:f>
              <c:strCache>
                <c:ptCount val="1"/>
                <c:pt idx="0">
                  <c:v>High School Degree or  Higher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54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'9. Educational Attainment'!$B$1</c:f>
          <c:strCache>
            <c:ptCount val="1"/>
            <c:pt idx="0">
              <c:v>Educational Attainment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'9. Educational Attainment'!$B$20</c:f>
              <c:strCache>
                <c:ptCount val="1"/>
                <c:pt idx="0">
                  <c:v>Fremont County</c:v>
                </c:pt>
              </c:strCache>
            </c:strRef>
          </c:tx>
          <c:spPr>
            <a:ln w="28575" cap="rnd">
              <a:solidFill>
                <a:schemeClr val="accent1"/>
              </a:solidFill>
              <a:round/>
            </a:ln>
            <a:effectLst/>
          </c:spPr>
          <c:marker>
            <c:symbol val="circle"/>
            <c:size val="5"/>
            <c:spPr>
              <a:solidFill>
                <a:srgbClr val="00B0F0"/>
              </a:solidFill>
              <a:ln w="9525">
                <a:solidFill>
                  <a:schemeClr val="accent1"/>
                </a:solidFill>
              </a:ln>
              <a:effectLst/>
            </c:spPr>
          </c:marker>
          <c:dPt>
            <c:idx val="1"/>
            <c:marker>
              <c:symbol val="circle"/>
              <c:size val="5"/>
              <c:spPr>
                <a:solidFill>
                  <a:schemeClr val="accent1"/>
                </a:solidFill>
                <a:ln w="9525">
                  <a:solidFill>
                    <a:schemeClr val="accent1"/>
                  </a:solidFill>
                </a:ln>
                <a:effectLst/>
              </c:spPr>
            </c:marker>
            <c:bubble3D val="0"/>
          </c:dPt>
          <c:cat>
            <c:numRef>
              <c:f>'9. Educational Attainment'!$C$19:$E$19</c:f>
              <c:numCache>
                <c:formatCode>General</c:formatCode>
                <c:ptCount val="3"/>
                <c:pt idx="0">
                  <c:v>2011</c:v>
                </c:pt>
                <c:pt idx="1">
                  <c:v>2012</c:v>
                </c:pt>
                <c:pt idx="2" formatCode="0">
                  <c:v>2013</c:v>
                </c:pt>
              </c:numCache>
            </c:numRef>
          </c:cat>
          <c:val>
            <c:numRef>
              <c:f>'9. Educational Attainment'!$C$20:$E$20</c:f>
              <c:numCache>
                <c:formatCode>0.0%</c:formatCode>
                <c:ptCount val="3"/>
                <c:pt idx="0">
                  <c:v>0.186</c:v>
                </c:pt>
                <c:pt idx="1">
                  <c:v>0.191</c:v>
                </c:pt>
                <c:pt idx="2">
                  <c:v>0.19700000000000001</c:v>
                </c:pt>
              </c:numCache>
            </c:numRef>
          </c:val>
          <c:smooth val="0"/>
        </c:ser>
        <c:dLbls>
          <c:showLegendKey val="0"/>
          <c:showVal val="0"/>
          <c:showCatName val="0"/>
          <c:showSerName val="0"/>
          <c:showPercent val="0"/>
          <c:showBubbleSize val="0"/>
        </c:dLbls>
        <c:marker val="1"/>
        <c:smooth val="0"/>
        <c:axId val="232958160"/>
        <c:axId val="232958720"/>
      </c:lineChart>
      <c:catAx>
        <c:axId val="232958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58720"/>
        <c:crosses val="autoZero"/>
        <c:auto val="1"/>
        <c:lblAlgn val="ctr"/>
        <c:lblOffset val="100"/>
        <c:noMultiLvlLbl val="0"/>
      </c:catAx>
      <c:valAx>
        <c:axId val="232958720"/>
        <c:scaling>
          <c:orientation val="minMax"/>
        </c:scaling>
        <c:delete val="0"/>
        <c:axPos val="l"/>
        <c:majorGridlines>
          <c:spPr>
            <a:ln w="9525" cap="flat" cmpd="sng" algn="ctr">
              <a:solidFill>
                <a:schemeClr val="tx1">
                  <a:lumMod val="15000"/>
                  <a:lumOff val="85000"/>
                </a:schemeClr>
              </a:solidFill>
              <a:round/>
            </a:ln>
            <a:effectLst/>
          </c:spPr>
        </c:majorGridlines>
        <c:title>
          <c:tx>
            <c:strRef>
              <c:f>'9. Educational Attainment'!$B$19</c:f>
              <c:strCache>
                <c:ptCount val="1"/>
                <c:pt idx="0">
                  <c:v>Bachelor's Degree or Higher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58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'10. Regional Transit'!$B$1</c:f>
          <c:strCache>
            <c:ptCount val="1"/>
            <c:pt idx="0">
              <c:v>Regional Transit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'10. Regional Transit'!$B$18</c:f>
              <c:strCache>
                <c:ptCount val="1"/>
                <c:pt idx="0">
                  <c:v>Teton County, WY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'10. Regional Transit'!$C$14:$E$14</c:f>
              <c:strCache>
                <c:ptCount val="3"/>
                <c:pt idx="0">
                  <c:v>2012</c:v>
                </c:pt>
                <c:pt idx="1">
                  <c:v>2013</c:v>
                </c:pt>
                <c:pt idx="2">
                  <c:v>2014</c:v>
                </c:pt>
              </c:strCache>
            </c:strRef>
          </c:cat>
          <c:val>
            <c:numRef>
              <c:f>'10. Regional Transit'!$C$18:$E$18</c:f>
              <c:numCache>
                <c:formatCode>_(* #,##0_);_(* \(#,##0\);_(* "-"??_);_(@_)</c:formatCode>
                <c:ptCount val="3"/>
                <c:pt idx="0">
                  <c:v>697625</c:v>
                </c:pt>
                <c:pt idx="1">
                  <c:v>748182</c:v>
                </c:pt>
                <c:pt idx="2">
                  <c:v>733168</c:v>
                </c:pt>
              </c:numCache>
            </c:numRef>
          </c:val>
          <c:smooth val="0"/>
        </c:ser>
        <c:dLbls>
          <c:showLegendKey val="0"/>
          <c:showVal val="0"/>
          <c:showCatName val="0"/>
          <c:showSerName val="0"/>
          <c:showPercent val="0"/>
          <c:showBubbleSize val="0"/>
        </c:dLbls>
        <c:marker val="1"/>
        <c:smooth val="0"/>
        <c:axId val="232974176"/>
        <c:axId val="232974736"/>
      </c:lineChart>
      <c:catAx>
        <c:axId val="23297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74736"/>
        <c:crosses val="autoZero"/>
        <c:auto val="1"/>
        <c:lblAlgn val="ctr"/>
        <c:lblOffset val="100"/>
        <c:noMultiLvlLbl val="0"/>
      </c:catAx>
      <c:valAx>
        <c:axId val="232974736"/>
        <c:scaling>
          <c:orientation val="minMax"/>
        </c:scaling>
        <c:delete val="0"/>
        <c:axPos val="l"/>
        <c:majorGridlines>
          <c:spPr>
            <a:ln w="9525" cap="flat" cmpd="sng" algn="ctr">
              <a:solidFill>
                <a:schemeClr val="tx1">
                  <a:lumMod val="15000"/>
                  <a:lumOff val="85000"/>
                </a:schemeClr>
              </a:solidFill>
              <a:round/>
            </a:ln>
            <a:effectLst/>
          </c:spPr>
        </c:majorGridlines>
        <c:title>
          <c:tx>
            <c:strRef>
              <c:f>Table20[[#Headers],[Total Service Miles]]</c:f>
              <c:strCache>
                <c:ptCount val="1"/>
                <c:pt idx="0">
                  <c:v>Total Service Miles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7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'11. Broadband Connectivity'!$B$1</c:f>
          <c:strCache>
            <c:ptCount val="1"/>
            <c:pt idx="0">
              <c:v>Broadband Connectivity</c:v>
            </c:pt>
          </c:strCache>
        </c:strRef>
      </c:tx>
      <c:layout>
        <c:manualLayout>
          <c:xMode val="edge"/>
          <c:yMode val="edge"/>
          <c:x val="0.37194444444444447"/>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'11. Broadband Connectivity'!$B$14</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'11. Broadband Connectivity'!$C$13:$D$13</c:f>
              <c:strCache>
                <c:ptCount val="2"/>
                <c:pt idx="0">
                  <c:v>12/31/2013</c:v>
                </c:pt>
                <c:pt idx="1">
                  <c:v>6/30/2014</c:v>
                </c:pt>
              </c:strCache>
            </c:strRef>
          </c:cat>
          <c:val>
            <c:numRef>
              <c:f>'11. Broadband Connectivity'!$C$14:$D$14</c:f>
              <c:numCache>
                <c:formatCode>0.0%</c:formatCode>
                <c:ptCount val="2"/>
                <c:pt idx="0">
                  <c:v>0.378</c:v>
                </c:pt>
                <c:pt idx="1">
                  <c:v>0.39200000000000002</c:v>
                </c:pt>
              </c:numCache>
            </c:numRef>
          </c:val>
          <c:smooth val="0"/>
        </c:ser>
        <c:dLbls>
          <c:showLegendKey val="0"/>
          <c:showVal val="0"/>
          <c:showCatName val="0"/>
          <c:showSerName val="0"/>
          <c:showPercent val="0"/>
          <c:showBubbleSize val="0"/>
        </c:dLbls>
        <c:marker val="1"/>
        <c:smooth val="0"/>
        <c:axId val="232977536"/>
        <c:axId val="232978096"/>
      </c:lineChart>
      <c:catAx>
        <c:axId val="23297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78096"/>
        <c:crosses val="autoZero"/>
        <c:auto val="1"/>
        <c:lblAlgn val="ctr"/>
        <c:lblOffset val="100"/>
        <c:noMultiLvlLbl val="0"/>
      </c:catAx>
      <c:valAx>
        <c:axId val="232978096"/>
        <c:scaling>
          <c:orientation val="minMax"/>
        </c:scaling>
        <c:delete val="0"/>
        <c:axPos val="l"/>
        <c:majorGridlines>
          <c:spPr>
            <a:ln w="9525" cap="flat" cmpd="sng" algn="ctr">
              <a:solidFill>
                <a:schemeClr val="tx1">
                  <a:lumMod val="15000"/>
                  <a:lumOff val="85000"/>
                </a:schemeClr>
              </a:solidFill>
              <a:round/>
            </a:ln>
            <a:effectLst/>
          </c:spPr>
        </c:majorGridlines>
        <c:title>
          <c:tx>
            <c:strRef>
              <c:f>Table17[[#Headers],[Percentage of Population with &gt;25 Mbs Download Speed]]</c:f>
              <c:strCache>
                <c:ptCount val="1"/>
                <c:pt idx="0">
                  <c:v>Percentage of Population with &gt;25 Mbs Download Speed</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7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'11. Broadband Connectivity'!$B$1</c:f>
          <c:strCache>
            <c:ptCount val="1"/>
            <c:pt idx="0">
              <c:v>Broadband Connectivity</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'11. Broadband Connectivity'!$B$14</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'11. Broadband Connectivity'!$C$13:$D$13</c:f>
              <c:strCache>
                <c:ptCount val="2"/>
                <c:pt idx="0">
                  <c:v>12/31/2013</c:v>
                </c:pt>
                <c:pt idx="1">
                  <c:v>6/30/2014</c:v>
                </c:pt>
              </c:strCache>
            </c:strRef>
          </c:cat>
          <c:val>
            <c:numRef>
              <c:f>'11. Broadband Connectivity'!$C$14:$D$14</c:f>
              <c:numCache>
                <c:formatCode>0.0%</c:formatCode>
                <c:ptCount val="2"/>
                <c:pt idx="0">
                  <c:v>0.378</c:v>
                </c:pt>
                <c:pt idx="1">
                  <c:v>0.39200000000000002</c:v>
                </c:pt>
              </c:numCache>
            </c:numRef>
          </c:val>
          <c:smooth val="0"/>
        </c:ser>
        <c:ser>
          <c:idx val="1"/>
          <c:order val="1"/>
          <c:tx>
            <c:strRef>
              <c:f>'11. Broadband Connectivity'!$B$15</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'11. Broadband Connectivity'!$C$13:$D$13</c:f>
              <c:strCache>
                <c:ptCount val="2"/>
                <c:pt idx="0">
                  <c:v>12/31/2013</c:v>
                </c:pt>
                <c:pt idx="1">
                  <c:v>6/30/2014</c:v>
                </c:pt>
              </c:strCache>
            </c:strRef>
          </c:cat>
          <c:val>
            <c:numRef>
              <c:f>'11. Broadband Connectivity'!$C$15:$D$15</c:f>
              <c:numCache>
                <c:formatCode>0.0%</c:formatCode>
                <c:ptCount val="2"/>
                <c:pt idx="0">
                  <c:v>0.79400000000000004</c:v>
                </c:pt>
                <c:pt idx="1">
                  <c:v>0.81100000000000005</c:v>
                </c:pt>
              </c:numCache>
            </c:numRef>
          </c:val>
          <c:smooth val="0"/>
        </c:ser>
        <c:ser>
          <c:idx val="2"/>
          <c:order val="2"/>
          <c:tx>
            <c:strRef>
              <c:f>'11. Broadband Connectivity'!$B$16</c:f>
              <c:strCache>
                <c:ptCount val="1"/>
                <c:pt idx="0">
                  <c:v>Teton County, ID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'11. Broadband Connectivity'!$C$13:$D$13</c:f>
              <c:strCache>
                <c:ptCount val="2"/>
                <c:pt idx="0">
                  <c:v>12/31/2013</c:v>
                </c:pt>
                <c:pt idx="1">
                  <c:v>6/30/2014</c:v>
                </c:pt>
              </c:strCache>
            </c:strRef>
          </c:cat>
          <c:val>
            <c:numRef>
              <c:f>'11. Broadband Connectivity'!$C$16:$D$16</c:f>
              <c:numCache>
                <c:formatCode>0.0%</c:formatCode>
                <c:ptCount val="2"/>
                <c:pt idx="0">
                  <c:v>0.60299999999999998</c:v>
                </c:pt>
                <c:pt idx="1">
                  <c:v>0.63400000000000001</c:v>
                </c:pt>
              </c:numCache>
            </c:numRef>
          </c:val>
          <c:smooth val="0"/>
        </c:ser>
        <c:ser>
          <c:idx val="3"/>
          <c:order val="3"/>
          <c:tx>
            <c:strRef>
              <c:f>'11. Broadband Connectivity'!$B$17</c:f>
              <c:strCache>
                <c:ptCount val="1"/>
                <c:pt idx="0">
                  <c:v>Teton County, WY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'11. Broadband Connectivity'!$C$13:$D$13</c:f>
              <c:strCache>
                <c:ptCount val="2"/>
                <c:pt idx="0">
                  <c:v>12/31/2013</c:v>
                </c:pt>
                <c:pt idx="1">
                  <c:v>6/30/2014</c:v>
                </c:pt>
              </c:strCache>
            </c:strRef>
          </c:cat>
          <c:val>
            <c:numRef>
              <c:f>'11. Broadband Connectivity'!$C$17:$D$17</c:f>
              <c:numCache>
                <c:formatCode>0.0%</c:formatCode>
                <c:ptCount val="2"/>
                <c:pt idx="0">
                  <c:v>0.83099999999999996</c:v>
                </c:pt>
                <c:pt idx="1">
                  <c:v>0.91300000000000003</c:v>
                </c:pt>
              </c:numCache>
            </c:numRef>
          </c:val>
          <c:smooth val="0"/>
        </c:ser>
        <c:dLbls>
          <c:showLegendKey val="0"/>
          <c:showVal val="0"/>
          <c:showCatName val="0"/>
          <c:showSerName val="0"/>
          <c:showPercent val="0"/>
          <c:showBubbleSize val="0"/>
        </c:dLbls>
        <c:marker val="1"/>
        <c:smooth val="0"/>
        <c:axId val="198933504"/>
        <c:axId val="198934064"/>
      </c:lineChart>
      <c:catAx>
        <c:axId val="19893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934064"/>
        <c:crosses val="autoZero"/>
        <c:auto val="1"/>
        <c:lblAlgn val="ctr"/>
        <c:lblOffset val="100"/>
        <c:noMultiLvlLbl val="0"/>
      </c:catAx>
      <c:valAx>
        <c:axId val="198934064"/>
        <c:scaling>
          <c:orientation val="minMax"/>
        </c:scaling>
        <c:delete val="0"/>
        <c:axPos val="l"/>
        <c:majorGridlines>
          <c:spPr>
            <a:ln w="9525" cap="flat" cmpd="sng" algn="ctr">
              <a:solidFill>
                <a:schemeClr val="tx1">
                  <a:lumMod val="15000"/>
                  <a:lumOff val="85000"/>
                </a:schemeClr>
              </a:solidFill>
              <a:round/>
            </a:ln>
            <a:effectLst/>
          </c:spPr>
        </c:majorGridlines>
        <c:title>
          <c:tx>
            <c:strRef>
              <c:f>Table17[[#Headers],[Percentage of Population with &gt;25 Mbs Download Speed]]</c:f>
              <c:strCache>
                <c:ptCount val="1"/>
                <c:pt idx="0">
                  <c:v>Percentage of Population with &gt;25 Mbs Download Speed</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93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'12. WUI Development'!$B$1</c:f>
          <c:strCache>
            <c:ptCount val="1"/>
            <c:pt idx="0">
              <c:v>Wildland Urban Interface (WUI) Development</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'12. WUI Development'!$B$14</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'12. WUI Development'!$C$13</c:f>
              <c:strCache>
                <c:ptCount val="1"/>
                <c:pt idx="0">
                  <c:v>3/10/2015</c:v>
                </c:pt>
              </c:strCache>
            </c:strRef>
          </c:cat>
          <c:val>
            <c:numRef>
              <c:f>'12. WUI Development'!$C$14</c:f>
              <c:numCache>
                <c:formatCode>0%</c:formatCode>
                <c:ptCount val="1"/>
                <c:pt idx="0">
                  <c:v>0.28000000000000003</c:v>
                </c:pt>
              </c:numCache>
            </c:numRef>
          </c:val>
          <c:smooth val="0"/>
        </c:ser>
        <c:dLbls>
          <c:showLegendKey val="0"/>
          <c:showVal val="0"/>
          <c:showCatName val="0"/>
          <c:showSerName val="0"/>
          <c:showPercent val="0"/>
          <c:showBubbleSize val="0"/>
        </c:dLbls>
        <c:marker val="1"/>
        <c:smooth val="0"/>
        <c:axId val="198936864"/>
        <c:axId val="198937424"/>
      </c:lineChart>
      <c:catAx>
        <c:axId val="19893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937424"/>
        <c:crosses val="autoZero"/>
        <c:auto val="1"/>
        <c:lblAlgn val="ctr"/>
        <c:lblOffset val="100"/>
        <c:noMultiLvlLbl val="0"/>
      </c:catAx>
      <c:valAx>
        <c:axId val="198937424"/>
        <c:scaling>
          <c:orientation val="minMax"/>
        </c:scaling>
        <c:delete val="0"/>
        <c:axPos val="l"/>
        <c:majorGridlines>
          <c:spPr>
            <a:ln w="9525" cap="flat" cmpd="sng" algn="ctr">
              <a:solidFill>
                <a:schemeClr val="tx1">
                  <a:lumMod val="15000"/>
                  <a:lumOff val="85000"/>
                </a:schemeClr>
              </a:solidFill>
              <a:round/>
            </a:ln>
            <a:effectLst/>
          </c:spPr>
        </c:majorGridlines>
        <c:title>
          <c:tx>
            <c:strRef>
              <c:f>Table18[[#Headers],[% of Wildland Urban Interface Developed]]</c:f>
              <c:strCache>
                <c:ptCount val="1"/>
                <c:pt idx="0">
                  <c:v>% of Wildland Urban Interface Developed</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936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'13. Value of Ag Products Sold'!$B$1</c:f>
          <c:strCache>
            <c:ptCount val="1"/>
            <c:pt idx="0">
              <c:v>Value of Agricultural Products Sold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'13. Value of Ag Products Sold'!$B$16</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'13. Value of Ag Products Sold'!$C$15:$D$15</c:f>
              <c:strCache>
                <c:ptCount val="2"/>
                <c:pt idx="0">
                  <c:v>2007</c:v>
                </c:pt>
                <c:pt idx="1">
                  <c:v>2012</c:v>
                </c:pt>
              </c:strCache>
            </c:strRef>
          </c:cat>
          <c:val>
            <c:numRef>
              <c:f>'13. Value of Ag Products Sold'!$C$16:$D$16</c:f>
              <c:numCache>
                <c:formatCode>_([$$-409]* #,##0_);_([$$-409]* \(#,##0\);_([$$-409]* "-"??_);_(@_)</c:formatCode>
                <c:ptCount val="2"/>
                <c:pt idx="0">
                  <c:v>86176000</c:v>
                </c:pt>
                <c:pt idx="1">
                  <c:v>158629000</c:v>
                </c:pt>
              </c:numCache>
            </c:numRef>
          </c:val>
          <c:smooth val="0"/>
        </c:ser>
        <c:dLbls>
          <c:showLegendKey val="0"/>
          <c:showVal val="0"/>
          <c:showCatName val="0"/>
          <c:showSerName val="0"/>
          <c:showPercent val="0"/>
          <c:showBubbleSize val="0"/>
        </c:dLbls>
        <c:marker val="1"/>
        <c:smooth val="0"/>
        <c:axId val="198973344"/>
        <c:axId val="198973904"/>
      </c:lineChart>
      <c:catAx>
        <c:axId val="198973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973904"/>
        <c:crosses val="autoZero"/>
        <c:auto val="1"/>
        <c:lblAlgn val="ctr"/>
        <c:lblOffset val="100"/>
        <c:noMultiLvlLbl val="0"/>
      </c:catAx>
      <c:valAx>
        <c:axId val="198973904"/>
        <c:scaling>
          <c:orientation val="minMax"/>
        </c:scaling>
        <c:delete val="0"/>
        <c:axPos val="l"/>
        <c:majorGridlines>
          <c:spPr>
            <a:ln w="9525" cap="flat" cmpd="sng" algn="ctr">
              <a:solidFill>
                <a:schemeClr val="tx1">
                  <a:lumMod val="15000"/>
                  <a:lumOff val="85000"/>
                </a:schemeClr>
              </a:solidFill>
              <a:round/>
            </a:ln>
            <a:effectLst/>
          </c:spPr>
        </c:majorGridlines>
        <c:title>
          <c:tx>
            <c:strRef>
              <c:f>Table1[[#Headers],[Total Market Value of Crops Sold ($)]]</c:f>
              <c:strCache>
                <c:ptCount val="1"/>
                <c:pt idx="0">
                  <c:v>Total Market Value of Crops Sold ($)</c:v>
                </c:pt>
              </c:strCache>
            </c:strRef>
          </c:tx>
          <c:layout>
            <c:manualLayout>
              <c:xMode val="edge"/>
              <c:yMode val="edge"/>
              <c:x val="3.0555555555555555E-2"/>
              <c:y val="0.1489814814814814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973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 1. Healthy Waters (System)'!$B$1</c:f>
          <c:strCache>
            <c:ptCount val="1"/>
            <c:pt idx="0">
              <c:v>Healthy Waters</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 1. Healthy Waters (System)'!$B$21</c:f>
              <c:strCache>
                <c:ptCount val="1"/>
                <c:pt idx="0">
                  <c:v>Fremont County-Groundwater Levels (depth in feet)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 1. Healthy Waters (System)'!$C$19:$E$19</c:f>
              <c:strCache>
                <c:ptCount val="3"/>
                <c:pt idx="0">
                  <c:v>2012</c:v>
                </c:pt>
                <c:pt idx="1">
                  <c:v>2013</c:v>
                </c:pt>
                <c:pt idx="2">
                  <c:v>2014</c:v>
                </c:pt>
              </c:strCache>
            </c:strRef>
          </c:cat>
          <c:val>
            <c:numRef>
              <c:f>' 1. Healthy Waters (System)'!$C$21:$E$21</c:f>
              <c:numCache>
                <c:formatCode>General</c:formatCode>
                <c:ptCount val="3"/>
                <c:pt idx="0" formatCode="0">
                  <c:v>135.79</c:v>
                </c:pt>
                <c:pt idx="1">
                  <c:v>135.5</c:v>
                </c:pt>
                <c:pt idx="2">
                  <c:v>140.09</c:v>
                </c:pt>
              </c:numCache>
            </c:numRef>
          </c:val>
          <c:smooth val="0"/>
        </c:ser>
        <c:dLbls>
          <c:showLegendKey val="0"/>
          <c:showVal val="0"/>
          <c:showCatName val="0"/>
          <c:showSerName val="0"/>
          <c:showPercent val="0"/>
          <c:showBubbleSize val="0"/>
        </c:dLbls>
        <c:marker val="1"/>
        <c:smooth val="0"/>
        <c:axId val="193255808"/>
        <c:axId val="193256368"/>
      </c:lineChart>
      <c:catAx>
        <c:axId val="19325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56368"/>
        <c:crosses val="autoZero"/>
        <c:auto val="1"/>
        <c:lblAlgn val="ctr"/>
        <c:lblOffset val="100"/>
        <c:noMultiLvlLbl val="0"/>
      </c:catAx>
      <c:valAx>
        <c:axId val="193256368"/>
        <c:scaling>
          <c:orientation val="minMax"/>
        </c:scaling>
        <c:delete val="0"/>
        <c:axPos val="l"/>
        <c:majorGridlines>
          <c:spPr>
            <a:ln w="9525" cap="flat" cmpd="sng" algn="ctr">
              <a:solidFill>
                <a:schemeClr val="tx1">
                  <a:lumMod val="15000"/>
                  <a:lumOff val="85000"/>
                </a:schemeClr>
              </a:solidFill>
              <a:round/>
            </a:ln>
            <a:effectLst/>
          </c:spPr>
        </c:majorGridlines>
        <c:title>
          <c:tx>
            <c:strRef>
              <c:f>Table489108[[#Headers],[Healthy Water Metrics]]</c:f>
              <c:strCache>
                <c:ptCount val="1"/>
                <c:pt idx="0">
                  <c:v>Healthy Water Metrics</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55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'13. Value of Ag Products Sold'!$B$1</c:f>
          <c:strCache>
            <c:ptCount val="1"/>
            <c:pt idx="0">
              <c:v>Value of Agricultural Products Sold</c:v>
            </c:pt>
          </c:strCache>
        </c:strRef>
      </c:tx>
      <c:layout>
        <c:manualLayout>
          <c:xMode val="edge"/>
          <c:yMode val="edge"/>
          <c:x val="0.24527615334632882"/>
          <c:y val="2.22222222222222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4961581556691384"/>
          <c:y val="2.8194444444444459E-2"/>
          <c:w val="0.7484186351706037"/>
          <c:h val="0.61498432487605714"/>
        </c:manualLayout>
      </c:layout>
      <c:lineChart>
        <c:grouping val="standard"/>
        <c:varyColors val="0"/>
        <c:ser>
          <c:idx val="0"/>
          <c:order val="0"/>
          <c:tx>
            <c:strRef>
              <c:f>'13. Value of Ag Products Sold'!$B$16</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'13. Value of Ag Products Sold'!$C$15:$D$15</c:f>
              <c:strCache>
                <c:ptCount val="2"/>
                <c:pt idx="0">
                  <c:v>2007</c:v>
                </c:pt>
                <c:pt idx="1">
                  <c:v>2012</c:v>
                </c:pt>
              </c:strCache>
            </c:strRef>
          </c:cat>
          <c:val>
            <c:numRef>
              <c:f>'13. Value of Ag Products Sold'!$C$16:$D$16</c:f>
              <c:numCache>
                <c:formatCode>_([$$-409]* #,##0_);_([$$-409]* \(#,##0\);_([$$-409]* "-"??_);_(@_)</c:formatCode>
                <c:ptCount val="2"/>
                <c:pt idx="0">
                  <c:v>86176000</c:v>
                </c:pt>
                <c:pt idx="1">
                  <c:v>158629000</c:v>
                </c:pt>
              </c:numCache>
            </c:numRef>
          </c:val>
          <c:smooth val="0"/>
        </c:ser>
        <c:ser>
          <c:idx val="1"/>
          <c:order val="1"/>
          <c:tx>
            <c:strRef>
              <c:f>'13. Value of Ag Products Sold'!$B$17</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'13. Value of Ag Products Sold'!$C$15:$D$15</c:f>
              <c:strCache>
                <c:ptCount val="2"/>
                <c:pt idx="0">
                  <c:v>2007</c:v>
                </c:pt>
                <c:pt idx="1">
                  <c:v>2012</c:v>
                </c:pt>
              </c:strCache>
            </c:strRef>
          </c:cat>
          <c:val>
            <c:numRef>
              <c:f>'13. Value of Ag Products Sold'!$C$17:$D$17</c:f>
              <c:numCache>
                <c:formatCode>_([$$-409]* #,##0_);_([$$-409]* \(#,##0\);_([$$-409]* "-"??_);_(@_)</c:formatCode>
                <c:ptCount val="2"/>
                <c:pt idx="0">
                  <c:v>107772000</c:v>
                </c:pt>
                <c:pt idx="1">
                  <c:v>131062000</c:v>
                </c:pt>
              </c:numCache>
            </c:numRef>
          </c:val>
          <c:smooth val="0"/>
        </c:ser>
        <c:ser>
          <c:idx val="2"/>
          <c:order val="2"/>
          <c:tx>
            <c:strRef>
              <c:f>'13. Value of Ag Products Sold'!$B$18</c:f>
              <c:strCache>
                <c:ptCount val="1"/>
                <c:pt idx="0">
                  <c:v>Teton County, ID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'13. Value of Ag Products Sold'!$C$15:$D$15</c:f>
              <c:strCache>
                <c:ptCount val="2"/>
                <c:pt idx="0">
                  <c:v>2007</c:v>
                </c:pt>
                <c:pt idx="1">
                  <c:v>2012</c:v>
                </c:pt>
              </c:strCache>
            </c:strRef>
          </c:cat>
          <c:val>
            <c:numRef>
              <c:f>'13. Value of Ag Products Sold'!$C$18:$D$18</c:f>
              <c:numCache>
                <c:formatCode>_([$$-409]* #,##0_);_([$$-409]* \(#,##0\);_([$$-409]* "-"??_);_(@_)</c:formatCode>
                <c:ptCount val="2"/>
                <c:pt idx="0">
                  <c:v>32959000</c:v>
                </c:pt>
                <c:pt idx="1">
                  <c:v>35818000</c:v>
                </c:pt>
              </c:numCache>
            </c:numRef>
          </c:val>
          <c:smooth val="0"/>
        </c:ser>
        <c:ser>
          <c:idx val="3"/>
          <c:order val="3"/>
          <c:tx>
            <c:strRef>
              <c:f>'13. Value of Ag Products Sold'!$B$19</c:f>
              <c:strCache>
                <c:ptCount val="1"/>
                <c:pt idx="0">
                  <c:v>Teton County, WY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'13. Value of Ag Products Sold'!$C$15:$D$15</c:f>
              <c:strCache>
                <c:ptCount val="2"/>
                <c:pt idx="0">
                  <c:v>2007</c:v>
                </c:pt>
                <c:pt idx="1">
                  <c:v>2012</c:v>
                </c:pt>
              </c:strCache>
            </c:strRef>
          </c:cat>
          <c:val>
            <c:numRef>
              <c:f>'13. Value of Ag Products Sold'!$C$19:$D$19</c:f>
              <c:numCache>
                <c:formatCode>_([$$-409]* #,##0_);_([$$-409]* \(#,##0\);_([$$-409]* "-"??_);_(@_)</c:formatCode>
                <c:ptCount val="2"/>
                <c:pt idx="0">
                  <c:v>9036000</c:v>
                </c:pt>
                <c:pt idx="1">
                  <c:v>9167000</c:v>
                </c:pt>
              </c:numCache>
            </c:numRef>
          </c:val>
          <c:smooth val="0"/>
        </c:ser>
        <c:dLbls>
          <c:showLegendKey val="0"/>
          <c:showVal val="0"/>
          <c:showCatName val="0"/>
          <c:showSerName val="0"/>
          <c:showPercent val="0"/>
          <c:showBubbleSize val="0"/>
        </c:dLbls>
        <c:marker val="1"/>
        <c:smooth val="0"/>
        <c:axId val="198978384"/>
        <c:axId val="198978944"/>
      </c:lineChart>
      <c:catAx>
        <c:axId val="19897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978944"/>
        <c:crosses val="autoZero"/>
        <c:auto val="1"/>
        <c:lblAlgn val="ctr"/>
        <c:lblOffset val="100"/>
        <c:noMultiLvlLbl val="0"/>
      </c:catAx>
      <c:valAx>
        <c:axId val="198978944"/>
        <c:scaling>
          <c:orientation val="minMax"/>
        </c:scaling>
        <c:delete val="0"/>
        <c:axPos val="l"/>
        <c:majorGridlines>
          <c:spPr>
            <a:ln w="9525" cap="flat" cmpd="sng" algn="ctr">
              <a:solidFill>
                <a:schemeClr val="tx1">
                  <a:lumMod val="15000"/>
                  <a:lumOff val="85000"/>
                </a:schemeClr>
              </a:solidFill>
              <a:round/>
            </a:ln>
            <a:effectLst/>
          </c:spPr>
        </c:majorGridlines>
        <c:title>
          <c:tx>
            <c:strRef>
              <c:f>Table1[[#Headers],[Total Market Value of Crops Sold ($)]]</c:f>
              <c:strCache>
                <c:ptCount val="1"/>
                <c:pt idx="0">
                  <c:v>Total Market Value of Crops Sold ($)</c:v>
                </c:pt>
              </c:strCache>
            </c:strRef>
          </c:tx>
          <c:layout>
            <c:manualLayout>
              <c:xMode val="edge"/>
              <c:yMode val="edge"/>
              <c:x val="3.0555555555555555E-2"/>
              <c:y val="0.102268518518518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409]* #,##0_);_([$$-409]* \(#,##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978384"/>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Land in Farms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'14. Land in Farms'!$B$15</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'14. Land in Farms'!$C$14:$D$14</c:f>
              <c:strCache>
                <c:ptCount val="2"/>
                <c:pt idx="0">
                  <c:v>2007</c:v>
                </c:pt>
                <c:pt idx="1">
                  <c:v>2012</c:v>
                </c:pt>
              </c:strCache>
            </c:strRef>
          </c:cat>
          <c:val>
            <c:numRef>
              <c:f>'14. Land in Farms'!$C$15:$D$15</c:f>
              <c:numCache>
                <c:formatCode>_(* #,##0_);_(* \(#,##0\);_(* "-"??_);_(@_)</c:formatCode>
                <c:ptCount val="2"/>
                <c:pt idx="0">
                  <c:v>288114</c:v>
                </c:pt>
                <c:pt idx="1">
                  <c:v>316332</c:v>
                </c:pt>
              </c:numCache>
            </c:numRef>
          </c:val>
          <c:smooth val="0"/>
        </c:ser>
        <c:ser>
          <c:idx val="1"/>
          <c:order val="1"/>
          <c:tx>
            <c:strRef>
              <c:f>'14. Land in Farms'!$B$16</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'14. Land in Farms'!$C$14:$D$14</c:f>
              <c:strCache>
                <c:ptCount val="2"/>
                <c:pt idx="0">
                  <c:v>2007</c:v>
                </c:pt>
                <c:pt idx="1">
                  <c:v>2012</c:v>
                </c:pt>
              </c:strCache>
            </c:strRef>
          </c:cat>
          <c:val>
            <c:numRef>
              <c:f>'14. Land in Farms'!$C$16:$D$16</c:f>
              <c:numCache>
                <c:formatCode>_(* #,##0_);_(* \(#,##0\);_(* "-"??_);_(@_)</c:formatCode>
                <c:ptCount val="2"/>
                <c:pt idx="0" formatCode="#,##0">
                  <c:v>210630</c:v>
                </c:pt>
                <c:pt idx="1">
                  <c:v>201372</c:v>
                </c:pt>
              </c:numCache>
            </c:numRef>
          </c:val>
          <c:smooth val="0"/>
        </c:ser>
        <c:ser>
          <c:idx val="2"/>
          <c:order val="2"/>
          <c:tx>
            <c:strRef>
              <c:f>'14. Land in Farms'!$B$17</c:f>
              <c:strCache>
                <c:ptCount val="1"/>
                <c:pt idx="0">
                  <c:v>Teton County, ID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'14. Land in Farms'!$C$14:$D$14</c:f>
              <c:strCache>
                <c:ptCount val="2"/>
                <c:pt idx="0">
                  <c:v>2007</c:v>
                </c:pt>
                <c:pt idx="1">
                  <c:v>2012</c:v>
                </c:pt>
              </c:strCache>
            </c:strRef>
          </c:cat>
          <c:val>
            <c:numRef>
              <c:f>'14. Land in Farms'!$C$17:$D$17</c:f>
              <c:numCache>
                <c:formatCode>_(* #,##0_);_(* \(#,##0\);_(* "-"??_);_(@_)</c:formatCode>
                <c:ptCount val="2"/>
                <c:pt idx="0" formatCode="#,##0">
                  <c:v>122478</c:v>
                </c:pt>
                <c:pt idx="1">
                  <c:v>133199</c:v>
                </c:pt>
              </c:numCache>
            </c:numRef>
          </c:val>
          <c:smooth val="0"/>
        </c:ser>
        <c:ser>
          <c:idx val="3"/>
          <c:order val="3"/>
          <c:tx>
            <c:strRef>
              <c:f>'14. Land in Farms'!$B$18</c:f>
              <c:strCache>
                <c:ptCount val="1"/>
                <c:pt idx="0">
                  <c:v>Teton County, WY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'14. Land in Farms'!$C$14:$D$14</c:f>
              <c:strCache>
                <c:ptCount val="2"/>
                <c:pt idx="0">
                  <c:v>2007</c:v>
                </c:pt>
                <c:pt idx="1">
                  <c:v>2012</c:v>
                </c:pt>
              </c:strCache>
            </c:strRef>
          </c:cat>
          <c:val>
            <c:numRef>
              <c:f>'14. Land in Farms'!$C$18:$D$18</c:f>
              <c:numCache>
                <c:formatCode>_(* #,##0_);_(* \(#,##0\);_(* "-"??_);_(@_)</c:formatCode>
                <c:ptCount val="2"/>
                <c:pt idx="0">
                  <c:v>52930</c:v>
                </c:pt>
                <c:pt idx="1">
                  <c:v>40160</c:v>
                </c:pt>
              </c:numCache>
            </c:numRef>
          </c:val>
          <c:smooth val="0"/>
        </c:ser>
        <c:dLbls>
          <c:showLegendKey val="0"/>
          <c:showVal val="0"/>
          <c:showCatName val="0"/>
          <c:showSerName val="0"/>
          <c:showPercent val="0"/>
          <c:showBubbleSize val="0"/>
        </c:dLbls>
        <c:marker val="1"/>
        <c:smooth val="0"/>
        <c:axId val="234007392"/>
        <c:axId val="234007952"/>
      </c:lineChart>
      <c:catAx>
        <c:axId val="23400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007952"/>
        <c:crosses val="autoZero"/>
        <c:auto val="1"/>
        <c:lblAlgn val="ctr"/>
        <c:lblOffset val="100"/>
        <c:noMultiLvlLbl val="0"/>
      </c:catAx>
      <c:valAx>
        <c:axId val="234007952"/>
        <c:scaling>
          <c:orientation val="minMax"/>
        </c:scaling>
        <c:delete val="0"/>
        <c:axPos val="l"/>
        <c:majorGridlines>
          <c:spPr>
            <a:ln w="9525" cap="flat" cmpd="sng" algn="ctr">
              <a:solidFill>
                <a:schemeClr val="tx1">
                  <a:lumMod val="15000"/>
                  <a:lumOff val="85000"/>
                </a:schemeClr>
              </a:solidFill>
              <a:round/>
            </a:ln>
            <a:effectLst/>
          </c:spPr>
        </c:majorGridlines>
        <c:title>
          <c:tx>
            <c:strRef>
              <c:f>'14. Land in Farms'!$B$6</c:f>
              <c:strCache>
                <c:ptCount val="1"/>
                <c:pt idx="0">
                  <c:v>Total Land in Farms (Acres)</c:v>
                </c:pt>
              </c:strCache>
            </c:strRef>
          </c:tx>
          <c:layout>
            <c:manualLayout>
              <c:xMode val="edge"/>
              <c:yMode val="edge"/>
              <c:x val="2.843025125259983E-2"/>
              <c:y val="0.159630819173919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007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'14. Land in Farms'!$B$1</c:f>
          <c:strCache>
            <c:ptCount val="1"/>
            <c:pt idx="0">
              <c:v>Land in Farms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'14. Land in Farms'!$B$15</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'14. Land in Farms'!$C$14:$D$14</c:f>
              <c:strCache>
                <c:ptCount val="2"/>
                <c:pt idx="0">
                  <c:v>2007</c:v>
                </c:pt>
                <c:pt idx="1">
                  <c:v>2012</c:v>
                </c:pt>
              </c:strCache>
            </c:strRef>
          </c:cat>
          <c:val>
            <c:numRef>
              <c:f>'14. Land in Farms'!$C$15:$D$15</c:f>
              <c:numCache>
                <c:formatCode>_(* #,##0_);_(* \(#,##0\);_(* "-"??_);_(@_)</c:formatCode>
                <c:ptCount val="2"/>
                <c:pt idx="0">
                  <c:v>288114</c:v>
                </c:pt>
                <c:pt idx="1">
                  <c:v>316332</c:v>
                </c:pt>
              </c:numCache>
            </c:numRef>
          </c:val>
          <c:smooth val="0"/>
        </c:ser>
        <c:dLbls>
          <c:showLegendKey val="0"/>
          <c:showVal val="0"/>
          <c:showCatName val="0"/>
          <c:showSerName val="0"/>
          <c:showPercent val="0"/>
          <c:showBubbleSize val="0"/>
        </c:dLbls>
        <c:marker val="1"/>
        <c:smooth val="0"/>
        <c:axId val="234010752"/>
        <c:axId val="234098736"/>
      </c:lineChart>
      <c:catAx>
        <c:axId val="23401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098736"/>
        <c:crosses val="autoZero"/>
        <c:auto val="1"/>
        <c:lblAlgn val="ctr"/>
        <c:lblOffset val="100"/>
        <c:noMultiLvlLbl val="0"/>
      </c:catAx>
      <c:valAx>
        <c:axId val="234098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Land in Farms (Acres)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01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'15. Land Conservation'!$B$1</c:f>
          <c:strCache>
            <c:ptCount val="1"/>
            <c:pt idx="0">
              <c:v>Land Conservation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'15. Land Conservation'!$B$20</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'15. Land Conservation'!$D$19</c:f>
              <c:strCache>
                <c:ptCount val="1"/>
                <c:pt idx="0">
                  <c:v>2013</c:v>
                </c:pt>
              </c:strCache>
            </c:strRef>
          </c:cat>
          <c:val>
            <c:numRef>
              <c:f>'15. Land Conservation'!$D$20</c:f>
              <c:numCache>
                <c:formatCode>General</c:formatCode>
                <c:ptCount val="1"/>
                <c:pt idx="0">
                  <c:v>210427</c:v>
                </c:pt>
              </c:numCache>
            </c:numRef>
          </c:val>
          <c:smooth val="0"/>
        </c:ser>
        <c:dLbls>
          <c:showLegendKey val="0"/>
          <c:showVal val="0"/>
          <c:showCatName val="0"/>
          <c:showSerName val="0"/>
          <c:showPercent val="0"/>
          <c:showBubbleSize val="0"/>
        </c:dLbls>
        <c:marker val="1"/>
        <c:smooth val="0"/>
        <c:axId val="234100976"/>
        <c:axId val="234101536"/>
      </c:lineChart>
      <c:catAx>
        <c:axId val="23410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01536"/>
        <c:crosses val="autoZero"/>
        <c:auto val="1"/>
        <c:lblAlgn val="ctr"/>
        <c:lblOffset val="100"/>
        <c:noMultiLvlLbl val="0"/>
      </c:catAx>
      <c:valAx>
        <c:axId val="234101536"/>
        <c:scaling>
          <c:orientation val="minMax"/>
        </c:scaling>
        <c:delete val="0"/>
        <c:axPos val="l"/>
        <c:majorGridlines>
          <c:spPr>
            <a:ln w="9525" cap="flat" cmpd="sng" algn="ctr">
              <a:solidFill>
                <a:schemeClr val="tx1">
                  <a:lumMod val="15000"/>
                  <a:lumOff val="85000"/>
                </a:schemeClr>
              </a:solidFill>
              <a:round/>
            </a:ln>
            <a:effectLst/>
          </c:spPr>
        </c:majorGridlines>
        <c:title>
          <c:tx>
            <c:strRef>
              <c:f>Table4891022[[#Headers],[Total Conserved Acres]]</c:f>
              <c:strCache>
                <c:ptCount val="1"/>
                <c:pt idx="0">
                  <c:v>Total Conserved Acres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00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'16. Yellowstone Cutthroat Trout'!$B$1</c:f>
          <c:strCache>
            <c:ptCount val="1"/>
            <c:pt idx="0">
              <c:v>Yellowstone Cutthroat Trout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'16. Yellowstone Cutthroat Trout'!$B$18</c:f>
              <c:strCache>
                <c:ptCount val="1"/>
                <c:pt idx="0">
                  <c:v>Teton County, WY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'16. Yellowstone Cutthroat Trout'!$F$14</c:f>
              <c:strCache>
                <c:ptCount val="1"/>
                <c:pt idx="0">
                  <c:v>2015</c:v>
                </c:pt>
              </c:strCache>
            </c:strRef>
          </c:cat>
          <c:val>
            <c:numRef>
              <c:f>'16. Yellowstone Cutthroat Trout'!$F$18</c:f>
              <c:numCache>
                <c:formatCode>General</c:formatCode>
                <c:ptCount val="1"/>
                <c:pt idx="0">
                  <c:v>1142</c:v>
                </c:pt>
              </c:numCache>
            </c:numRef>
          </c:val>
          <c:smooth val="0"/>
        </c:ser>
        <c:dLbls>
          <c:showLegendKey val="0"/>
          <c:showVal val="0"/>
          <c:showCatName val="0"/>
          <c:showSerName val="0"/>
          <c:showPercent val="0"/>
          <c:showBubbleSize val="0"/>
        </c:dLbls>
        <c:marker val="1"/>
        <c:smooth val="0"/>
        <c:axId val="234104336"/>
        <c:axId val="234104896"/>
      </c:lineChart>
      <c:catAx>
        <c:axId val="234104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04896"/>
        <c:crosses val="autoZero"/>
        <c:auto val="1"/>
        <c:lblAlgn val="ctr"/>
        <c:lblOffset val="100"/>
        <c:noMultiLvlLbl val="0"/>
      </c:catAx>
      <c:valAx>
        <c:axId val="234104896"/>
        <c:scaling>
          <c:orientation val="minMax"/>
        </c:scaling>
        <c:delete val="0"/>
        <c:axPos val="l"/>
        <c:majorGridlines>
          <c:spPr>
            <a:ln w="9525" cap="flat" cmpd="sng" algn="ctr">
              <a:solidFill>
                <a:schemeClr val="tx1">
                  <a:lumMod val="15000"/>
                  <a:lumOff val="85000"/>
                </a:schemeClr>
              </a:solidFill>
              <a:round/>
            </a:ln>
            <a:effectLst/>
          </c:spPr>
        </c:majorGridlines>
        <c:title>
          <c:tx>
            <c:strRef>
              <c:f>Table4891023[[#Headers],[Miles of Presence]]</c:f>
              <c:strCache>
                <c:ptCount val="1"/>
                <c:pt idx="0">
                  <c:v>Miles of Presence</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104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'17. Elk Harvest'!$B$1</c:f>
          <c:strCache>
            <c:ptCount val="1"/>
            <c:pt idx="0">
              <c:v>Elk Harvest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'17. Elk Harvest'!$B$17</c:f>
              <c:strCache>
                <c:ptCount val="1"/>
                <c:pt idx="0">
                  <c:v>Madison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'17. Elk Harvest'!$C$16:$E$16</c:f>
              <c:strCache>
                <c:ptCount val="3"/>
                <c:pt idx="0">
                  <c:v>2011</c:v>
                </c:pt>
                <c:pt idx="1">
                  <c:v>2012</c:v>
                </c:pt>
                <c:pt idx="2">
                  <c:v>2013</c:v>
                </c:pt>
              </c:strCache>
            </c:strRef>
          </c:cat>
          <c:val>
            <c:numRef>
              <c:f>'17. Elk Harvest'!$C$17:$E$17</c:f>
              <c:numCache>
                <c:formatCode>General</c:formatCode>
                <c:ptCount val="3"/>
                <c:pt idx="0">
                  <c:v>30</c:v>
                </c:pt>
                <c:pt idx="1">
                  <c:v>47</c:v>
                </c:pt>
                <c:pt idx="2">
                  <c:v>37</c:v>
                </c:pt>
              </c:numCache>
            </c:numRef>
          </c:val>
          <c:smooth val="0"/>
        </c:ser>
        <c:dLbls>
          <c:showLegendKey val="0"/>
          <c:showVal val="0"/>
          <c:showCatName val="0"/>
          <c:showSerName val="0"/>
          <c:showPercent val="0"/>
          <c:showBubbleSize val="0"/>
        </c:dLbls>
        <c:marker val="1"/>
        <c:smooth val="0"/>
        <c:axId val="234944416"/>
        <c:axId val="234944976"/>
      </c:lineChart>
      <c:catAx>
        <c:axId val="23494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944976"/>
        <c:crosses val="autoZero"/>
        <c:auto val="1"/>
        <c:lblAlgn val="ctr"/>
        <c:lblOffset val="100"/>
        <c:noMultiLvlLbl val="0"/>
      </c:catAx>
      <c:valAx>
        <c:axId val="234944976"/>
        <c:scaling>
          <c:orientation val="minMax"/>
        </c:scaling>
        <c:delete val="0"/>
        <c:axPos val="l"/>
        <c:majorGridlines>
          <c:spPr>
            <a:ln w="9525" cap="flat" cmpd="sng" algn="ctr">
              <a:solidFill>
                <a:schemeClr val="tx1">
                  <a:lumMod val="15000"/>
                  <a:lumOff val="85000"/>
                </a:schemeClr>
              </a:solidFill>
              <a:round/>
            </a:ln>
            <a:effectLst/>
          </c:spPr>
        </c:majorGridlines>
        <c:title>
          <c:tx>
            <c:strRef>
              <c:f>Table19[[#Headers],[Number of Elk Harvested]]</c:f>
              <c:strCache>
                <c:ptCount val="1"/>
                <c:pt idx="0">
                  <c:v>Number of Elk Harvested</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944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'17. Elk Harvest'!$B$1</c:f>
          <c:strCache>
            <c:ptCount val="1"/>
            <c:pt idx="0">
              <c:v>Elk Harvest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'17. Elk Harvest'!$B$20</c:f>
              <c:strCache>
                <c:ptCount val="1"/>
                <c:pt idx="0">
                  <c:v>Teton County, WY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'17. Elk Harvest'!$C$16:$F$16</c:f>
              <c:strCache>
                <c:ptCount val="4"/>
                <c:pt idx="0">
                  <c:v>2011</c:v>
                </c:pt>
                <c:pt idx="1">
                  <c:v>2012</c:v>
                </c:pt>
                <c:pt idx="2">
                  <c:v>2013</c:v>
                </c:pt>
                <c:pt idx="3">
                  <c:v>2014</c:v>
                </c:pt>
              </c:strCache>
            </c:strRef>
          </c:cat>
          <c:val>
            <c:numRef>
              <c:f>'17. Elk Harvest'!$C$20:$F$20</c:f>
              <c:numCache>
                <c:formatCode>General</c:formatCode>
                <c:ptCount val="4"/>
                <c:pt idx="0">
                  <c:v>1495</c:v>
                </c:pt>
                <c:pt idx="1">
                  <c:v>1935</c:v>
                </c:pt>
                <c:pt idx="2">
                  <c:v>2057</c:v>
                </c:pt>
                <c:pt idx="3">
                  <c:v>2337</c:v>
                </c:pt>
              </c:numCache>
            </c:numRef>
          </c:val>
          <c:smooth val="0"/>
        </c:ser>
        <c:dLbls>
          <c:showLegendKey val="0"/>
          <c:showVal val="0"/>
          <c:showCatName val="0"/>
          <c:showSerName val="0"/>
          <c:showPercent val="0"/>
          <c:showBubbleSize val="0"/>
        </c:dLbls>
        <c:marker val="1"/>
        <c:smooth val="0"/>
        <c:axId val="234947776"/>
        <c:axId val="234948336"/>
      </c:lineChart>
      <c:catAx>
        <c:axId val="234947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948336"/>
        <c:crosses val="autoZero"/>
        <c:auto val="1"/>
        <c:lblAlgn val="ctr"/>
        <c:lblOffset val="100"/>
        <c:noMultiLvlLbl val="0"/>
      </c:catAx>
      <c:valAx>
        <c:axId val="234948336"/>
        <c:scaling>
          <c:orientation val="minMax"/>
        </c:scaling>
        <c:delete val="0"/>
        <c:axPos val="l"/>
        <c:majorGridlines>
          <c:spPr>
            <a:ln w="9525" cap="flat" cmpd="sng" algn="ctr">
              <a:solidFill>
                <a:schemeClr val="tx1">
                  <a:lumMod val="15000"/>
                  <a:lumOff val="85000"/>
                </a:schemeClr>
              </a:solidFill>
              <a:round/>
            </a:ln>
            <a:effectLst/>
          </c:spPr>
        </c:majorGridlines>
        <c:title>
          <c:tx>
            <c:strRef>
              <c:f>Table19[[#Headers],[Number of Elk Harvested]]</c:f>
              <c:strCache>
                <c:ptCount val="1"/>
                <c:pt idx="0">
                  <c:v>Number of Elk Harvested</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947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'20. Public Lands Visitation'!$B$1</c:f>
          <c:strCache>
            <c:ptCount val="1"/>
            <c:pt idx="0">
              <c:v>Public Lands Visitation</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'20. Public Lands Visitation'!$B$22</c:f>
              <c:strCache>
                <c:ptCount val="1"/>
                <c:pt idx="0">
                  <c:v>Teton County, WY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'20. Public Lands Visitation'!$D$18:$E$18</c:f>
              <c:strCache>
                <c:ptCount val="2"/>
                <c:pt idx="0">
                  <c:v>2013</c:v>
                </c:pt>
                <c:pt idx="1">
                  <c:v>2014</c:v>
                </c:pt>
              </c:strCache>
            </c:strRef>
          </c:cat>
          <c:val>
            <c:numRef>
              <c:f>'20. Public Lands Visitation'!$D$22:$E$22</c:f>
              <c:numCache>
                <c:formatCode>_(* #,##0_);_(* \(#,##0\);_(* "-"??_);_(@_)</c:formatCode>
                <c:ptCount val="2"/>
                <c:pt idx="0">
                  <c:v>9323666</c:v>
                </c:pt>
                <c:pt idx="1">
                  <c:v>9938718</c:v>
                </c:pt>
              </c:numCache>
            </c:numRef>
          </c:val>
          <c:smooth val="0"/>
        </c:ser>
        <c:dLbls>
          <c:showLegendKey val="0"/>
          <c:showVal val="0"/>
          <c:showCatName val="0"/>
          <c:showSerName val="0"/>
          <c:showPercent val="0"/>
          <c:showBubbleSize val="0"/>
        </c:dLbls>
        <c:marker val="1"/>
        <c:smooth val="0"/>
        <c:axId val="234951136"/>
        <c:axId val="234951696"/>
      </c:lineChart>
      <c:catAx>
        <c:axId val="23495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951696"/>
        <c:crosses val="autoZero"/>
        <c:auto val="1"/>
        <c:lblAlgn val="ctr"/>
        <c:lblOffset val="100"/>
        <c:noMultiLvlLbl val="0"/>
      </c:catAx>
      <c:valAx>
        <c:axId val="234951696"/>
        <c:scaling>
          <c:orientation val="minMax"/>
        </c:scaling>
        <c:delete val="0"/>
        <c:axPos val="l"/>
        <c:majorGridlines>
          <c:spPr>
            <a:ln w="9525" cap="flat" cmpd="sng" algn="ctr">
              <a:solidFill>
                <a:schemeClr val="tx1">
                  <a:lumMod val="15000"/>
                  <a:lumOff val="85000"/>
                </a:schemeClr>
              </a:solidFill>
              <a:round/>
            </a:ln>
            <a:effectLst/>
          </c:spPr>
        </c:majorGridlines>
        <c:title>
          <c:tx>
            <c:strRef>
              <c:f>Table14[[#Headers],[Total Annual Visitors]]</c:f>
              <c:strCache>
                <c:ptCount val="1"/>
                <c:pt idx="0">
                  <c:v>Total Annual Visitors</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9511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 H + T Affordability (System'!$B$1</c:f>
          <c:strCache>
            <c:ptCount val="1"/>
            <c:pt idx="0">
              <c:v>Housing Plus Transit (H+T) Affordability </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 H + T Affordability (System'!$B$14</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 H + T Affordability (System'!$C$13</c:f>
              <c:strCache>
                <c:ptCount val="1"/>
                <c:pt idx="0">
                  <c:v>3/10/2015</c:v>
                </c:pt>
              </c:strCache>
            </c:strRef>
          </c:cat>
          <c:val>
            <c:numRef>
              <c:f>'2. H + T Affordability (System'!$C$14</c:f>
              <c:numCache>
                <c:formatCode>0%</c:formatCode>
                <c:ptCount val="1"/>
                <c:pt idx="0">
                  <c:v>0.64</c:v>
                </c:pt>
              </c:numCache>
            </c:numRef>
          </c:val>
          <c:smooth val="0"/>
        </c:ser>
        <c:ser>
          <c:idx val="1"/>
          <c:order val="1"/>
          <c:tx>
            <c:strRef>
              <c:f>'2. H + T Affordability (System'!$B$15</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 H + T Affordability (System'!$C$13</c:f>
              <c:strCache>
                <c:ptCount val="1"/>
                <c:pt idx="0">
                  <c:v>3/10/2015</c:v>
                </c:pt>
              </c:strCache>
            </c:strRef>
          </c:cat>
          <c:val>
            <c:numRef>
              <c:f>'2. H + T Affordability (System'!$C$15</c:f>
              <c:numCache>
                <c:formatCode>0%</c:formatCode>
                <c:ptCount val="1"/>
                <c:pt idx="0">
                  <c:v>0.6</c:v>
                </c:pt>
              </c:numCache>
            </c:numRef>
          </c:val>
          <c:smooth val="0"/>
        </c:ser>
        <c:ser>
          <c:idx val="2"/>
          <c:order val="2"/>
          <c:tx>
            <c:strRef>
              <c:f>'2. H + T Affordability (System'!$B$16</c:f>
              <c:strCache>
                <c:ptCount val="1"/>
                <c:pt idx="0">
                  <c:v>Teton County, ID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'2. H + T Affordability (System'!$C$13</c:f>
              <c:strCache>
                <c:ptCount val="1"/>
                <c:pt idx="0">
                  <c:v>3/10/2015</c:v>
                </c:pt>
              </c:strCache>
            </c:strRef>
          </c:cat>
          <c:val>
            <c:numRef>
              <c:f>'2. H + T Affordability (System'!$C$16</c:f>
              <c:numCache>
                <c:formatCode>0%</c:formatCode>
                <c:ptCount val="1"/>
                <c:pt idx="0">
                  <c:v>0.5</c:v>
                </c:pt>
              </c:numCache>
            </c:numRef>
          </c:val>
          <c:smooth val="0"/>
        </c:ser>
        <c:ser>
          <c:idx val="3"/>
          <c:order val="3"/>
          <c:tx>
            <c:strRef>
              <c:f>'2. H + T Affordability (System'!$B$17</c:f>
              <c:strCache>
                <c:ptCount val="1"/>
                <c:pt idx="0">
                  <c:v>Teton County, WY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'2. H + T Affordability (System'!$C$13</c:f>
              <c:strCache>
                <c:ptCount val="1"/>
                <c:pt idx="0">
                  <c:v>3/10/2015</c:v>
                </c:pt>
              </c:strCache>
            </c:strRef>
          </c:cat>
          <c:val>
            <c:numRef>
              <c:f>'2. H + T Affordability (System'!$C$17</c:f>
              <c:numCache>
                <c:formatCode>0%</c:formatCode>
                <c:ptCount val="1"/>
                <c:pt idx="0">
                  <c:v>0.48</c:v>
                </c:pt>
              </c:numCache>
            </c:numRef>
          </c:val>
          <c:smooth val="0"/>
        </c:ser>
        <c:dLbls>
          <c:showLegendKey val="0"/>
          <c:showVal val="0"/>
          <c:showCatName val="0"/>
          <c:showSerName val="0"/>
          <c:showPercent val="0"/>
          <c:showBubbleSize val="0"/>
        </c:dLbls>
        <c:marker val="1"/>
        <c:smooth val="0"/>
        <c:axId val="195825488"/>
        <c:axId val="195826048"/>
      </c:lineChart>
      <c:catAx>
        <c:axId val="19582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826048"/>
        <c:crosses val="autoZero"/>
        <c:auto val="1"/>
        <c:lblAlgn val="ctr"/>
        <c:lblOffset val="100"/>
        <c:noMultiLvlLbl val="0"/>
      </c:catAx>
      <c:valAx>
        <c:axId val="195826048"/>
        <c:scaling>
          <c:orientation val="minMax"/>
        </c:scaling>
        <c:delete val="0"/>
        <c:axPos val="l"/>
        <c:majorGridlines>
          <c:spPr>
            <a:ln w="9525" cap="flat" cmpd="sng" algn="ctr">
              <a:solidFill>
                <a:schemeClr val="tx1">
                  <a:lumMod val="15000"/>
                  <a:lumOff val="85000"/>
                </a:schemeClr>
              </a:solidFill>
              <a:round/>
            </a:ln>
            <a:effectLst/>
          </c:spPr>
        </c:majorGridlines>
        <c:title>
          <c:tx>
            <c:strRef>
              <c:f>Table24[[#Headers],[Housing + Transportation %]]</c:f>
              <c:strCache>
                <c:ptCount val="1"/>
                <c:pt idx="0">
                  <c:v>Housing + Transportation %</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825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Employment Diversity-  Fremont County</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 Employment Diversity'!$C$14</c:f>
              <c:strCache>
                <c:ptCount val="1"/>
                <c:pt idx="0">
                  <c:v>2012</c:v>
                </c:pt>
              </c:strCache>
            </c:strRef>
          </c:tx>
          <c:spPr>
            <a:solidFill>
              <a:schemeClr val="accent1"/>
            </a:solidFill>
            <a:ln>
              <a:noFill/>
            </a:ln>
            <a:effectLst/>
          </c:spPr>
          <c:invertIfNegative val="0"/>
          <c:cat>
            <c:strRef>
              <c:f>'4. Employment Diversity'!$B$15:$B$27</c:f>
              <c:strCache>
                <c:ptCount val="13"/>
                <c:pt idx="0">
                  <c:v>Natural resources and mining</c:v>
                </c:pt>
                <c:pt idx="1">
                  <c:v>Construction</c:v>
                </c:pt>
                <c:pt idx="2">
                  <c:v>Manufacturing</c:v>
                </c:pt>
                <c:pt idx="3">
                  <c:v>Trade, transportation, and utilities</c:v>
                </c:pt>
                <c:pt idx="4">
                  <c:v>Information</c:v>
                </c:pt>
                <c:pt idx="5">
                  <c:v>Financial activities</c:v>
                </c:pt>
                <c:pt idx="6">
                  <c:v>Professional and business services</c:v>
                </c:pt>
                <c:pt idx="7">
                  <c:v>Education and health services</c:v>
                </c:pt>
                <c:pt idx="8">
                  <c:v>Leisure and hospitality</c:v>
                </c:pt>
                <c:pt idx="9">
                  <c:v>Other services</c:v>
                </c:pt>
                <c:pt idx="10">
                  <c:v>Local Government</c:v>
                </c:pt>
                <c:pt idx="11">
                  <c:v>State Government</c:v>
                </c:pt>
                <c:pt idx="12">
                  <c:v>Federal Government</c:v>
                </c:pt>
              </c:strCache>
            </c:strRef>
          </c:cat>
          <c:val>
            <c:numRef>
              <c:f>'4. Employment Diversity'!$C$15:$C$27</c:f>
              <c:numCache>
                <c:formatCode>0%</c:formatCode>
                <c:ptCount val="13"/>
                <c:pt idx="0">
                  <c:v>0.13966882649388049</c:v>
                </c:pt>
                <c:pt idx="1">
                  <c:v>5.363570914326854E-2</c:v>
                </c:pt>
                <c:pt idx="2">
                  <c:v>1.511879049676026E-2</c:v>
                </c:pt>
                <c:pt idx="3">
                  <c:v>0.16954643628509719</c:v>
                </c:pt>
                <c:pt idx="4">
                  <c:v>0</c:v>
                </c:pt>
                <c:pt idx="5">
                  <c:v>2.6277897768178547E-2</c:v>
                </c:pt>
                <c:pt idx="6">
                  <c:v>4.1036717062634988E-2</c:v>
                </c:pt>
                <c:pt idx="7">
                  <c:v>5.5795536357091433E-2</c:v>
                </c:pt>
                <c:pt idx="8">
                  <c:v>8.9992800575953921E-2</c:v>
                </c:pt>
                <c:pt idx="9">
                  <c:v>2.6277897768178547E-2</c:v>
                </c:pt>
                <c:pt idx="10">
                  <c:v>2.9157667386609073E-2</c:v>
                </c:pt>
                <c:pt idx="11">
                  <c:v>0.11663066954643629</c:v>
                </c:pt>
                <c:pt idx="12">
                  <c:v>0.23686105111591071</c:v>
                </c:pt>
              </c:numCache>
            </c:numRef>
          </c:val>
          <c:extLst/>
        </c:ser>
        <c:ser>
          <c:idx val="1"/>
          <c:order val="1"/>
          <c:tx>
            <c:strRef>
              <c:f>'4. Employment Diversity'!$D$14</c:f>
              <c:strCache>
                <c:ptCount val="1"/>
                <c:pt idx="0">
                  <c:v>2013</c:v>
                </c:pt>
              </c:strCache>
            </c:strRef>
          </c:tx>
          <c:spPr>
            <a:solidFill>
              <a:schemeClr val="accent2"/>
            </a:solidFill>
            <a:ln>
              <a:noFill/>
            </a:ln>
            <a:effectLst/>
          </c:spPr>
          <c:invertIfNegative val="0"/>
          <c:dLbls>
            <c:dLbl>
              <c:idx val="0"/>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7"/>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8"/>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dLbl>
              <c:idx val="9"/>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Employment Diversity'!$B$15:$B$27</c:f>
              <c:strCache>
                <c:ptCount val="13"/>
                <c:pt idx="0">
                  <c:v>Natural resources and mining</c:v>
                </c:pt>
                <c:pt idx="1">
                  <c:v>Construction</c:v>
                </c:pt>
                <c:pt idx="2">
                  <c:v>Manufacturing</c:v>
                </c:pt>
                <c:pt idx="3">
                  <c:v>Trade, transportation, and utilities</c:v>
                </c:pt>
                <c:pt idx="4">
                  <c:v>Information</c:v>
                </c:pt>
                <c:pt idx="5">
                  <c:v>Financial activities</c:v>
                </c:pt>
                <c:pt idx="6">
                  <c:v>Professional and business services</c:v>
                </c:pt>
                <c:pt idx="7">
                  <c:v>Education and health services</c:v>
                </c:pt>
                <c:pt idx="8">
                  <c:v>Leisure and hospitality</c:v>
                </c:pt>
                <c:pt idx="9">
                  <c:v>Other services</c:v>
                </c:pt>
                <c:pt idx="10">
                  <c:v>Local Government</c:v>
                </c:pt>
                <c:pt idx="11">
                  <c:v>State Government</c:v>
                </c:pt>
                <c:pt idx="12">
                  <c:v>Federal Government</c:v>
                </c:pt>
              </c:strCache>
            </c:strRef>
          </c:cat>
          <c:val>
            <c:numRef>
              <c:f>'4. Employment Diversity'!$D$15:$D$27</c:f>
              <c:numCache>
                <c:formatCode>0%</c:formatCode>
                <c:ptCount val="13"/>
                <c:pt idx="0">
                  <c:v>0.13499831252109348</c:v>
                </c:pt>
                <c:pt idx="1">
                  <c:v>9.044886938913263E-2</c:v>
                </c:pt>
                <c:pt idx="2">
                  <c:v>1.0124873439082012E-2</c:v>
                </c:pt>
                <c:pt idx="3">
                  <c:v>0.16807289908876138</c:v>
                </c:pt>
                <c:pt idx="4">
                  <c:v>7.7624029699628755E-3</c:v>
                </c:pt>
                <c:pt idx="5">
                  <c:v>3.1724603442456971E-2</c:v>
                </c:pt>
                <c:pt idx="6">
                  <c:v>3.746203172460344E-2</c:v>
                </c:pt>
                <c:pt idx="7">
                  <c:v>5.4674316571042859E-2</c:v>
                </c:pt>
                <c:pt idx="8">
                  <c:v>9.7536280796490044E-2</c:v>
                </c:pt>
                <c:pt idx="9">
                  <c:v>2.3624704691191361E-2</c:v>
                </c:pt>
                <c:pt idx="10">
                  <c:v>2.4299696253796826E-2</c:v>
                </c:pt>
                <c:pt idx="11">
                  <c:v>0.11103611204859939</c:v>
                </c:pt>
                <c:pt idx="12">
                  <c:v>0.2082348970637867</c:v>
                </c:pt>
              </c:numCache>
            </c:numRef>
          </c:val>
        </c:ser>
        <c:dLbls>
          <c:showLegendKey val="0"/>
          <c:showVal val="0"/>
          <c:showCatName val="0"/>
          <c:showSerName val="0"/>
          <c:showPercent val="0"/>
          <c:showBubbleSize val="0"/>
        </c:dLbls>
        <c:gapWidth val="150"/>
        <c:axId val="196676496"/>
        <c:axId val="196677056"/>
      </c:barChart>
      <c:catAx>
        <c:axId val="196676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High Level Industries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677056"/>
        <c:crosses val="autoZero"/>
        <c:auto val="1"/>
        <c:lblAlgn val="ctr"/>
        <c:lblOffset val="100"/>
        <c:noMultiLvlLbl val="0"/>
      </c:catAx>
      <c:valAx>
        <c:axId val="196677056"/>
        <c:scaling>
          <c:orientation val="minMax"/>
        </c:scaling>
        <c:delete val="0"/>
        <c:axPos val="l"/>
        <c:majorGridlines>
          <c:spPr>
            <a:ln w="9525" cap="flat" cmpd="sng" algn="ctr">
              <a:solidFill>
                <a:schemeClr val="tx1">
                  <a:lumMod val="15000"/>
                  <a:lumOff val="85000"/>
                </a:schemeClr>
              </a:solidFill>
              <a:round/>
            </a:ln>
            <a:effectLst/>
          </c:spPr>
        </c:majorGridlines>
        <c:title>
          <c:tx>
            <c:strRef>
              <c:f>Table4[[#Headers],[% of High-Level Industry]]</c:f>
              <c:strCache>
                <c:ptCount val="1"/>
                <c:pt idx="0">
                  <c:v>% of High-Level Industry</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6764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Commute</a:t>
            </a:r>
            <a:r>
              <a:rPr lang="en-US" baseline="0"/>
              <a:t> Time- All Counties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 Commute Time'!$B$15</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'7. Commute Time'!$C$14:$E$14</c:f>
              <c:strCache>
                <c:ptCount val="3"/>
                <c:pt idx="0">
                  <c:v>2011</c:v>
                </c:pt>
                <c:pt idx="1">
                  <c:v>2012</c:v>
                </c:pt>
                <c:pt idx="2">
                  <c:v>2013</c:v>
                </c:pt>
              </c:strCache>
            </c:strRef>
          </c:cat>
          <c:val>
            <c:numRef>
              <c:f>'7. Commute Time'!$C$15:$E$15</c:f>
              <c:numCache>
                <c:formatCode>General</c:formatCode>
                <c:ptCount val="3"/>
                <c:pt idx="0">
                  <c:v>20.8</c:v>
                </c:pt>
                <c:pt idx="1">
                  <c:v>20.8</c:v>
                </c:pt>
                <c:pt idx="2">
                  <c:v>22.8</c:v>
                </c:pt>
              </c:numCache>
            </c:numRef>
          </c:val>
          <c:smooth val="0"/>
        </c:ser>
        <c:ser>
          <c:idx val="1"/>
          <c:order val="1"/>
          <c:tx>
            <c:strRef>
              <c:f>'7. Commute Time'!$B$16</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'7. Commute Time'!$C$14:$E$14</c:f>
              <c:strCache>
                <c:ptCount val="3"/>
                <c:pt idx="0">
                  <c:v>2011</c:v>
                </c:pt>
                <c:pt idx="1">
                  <c:v>2012</c:v>
                </c:pt>
                <c:pt idx="2">
                  <c:v>2013</c:v>
                </c:pt>
              </c:strCache>
            </c:strRef>
          </c:cat>
          <c:val>
            <c:numRef>
              <c:f>'7. Commute Time'!$C$16:$E$16</c:f>
              <c:numCache>
                <c:formatCode>General</c:formatCode>
                <c:ptCount val="3"/>
                <c:pt idx="0">
                  <c:v>15.5</c:v>
                </c:pt>
                <c:pt idx="1">
                  <c:v>16</c:v>
                </c:pt>
                <c:pt idx="2">
                  <c:v>17.100000000000001</c:v>
                </c:pt>
              </c:numCache>
            </c:numRef>
          </c:val>
          <c:smooth val="0"/>
        </c:ser>
        <c:ser>
          <c:idx val="2"/>
          <c:order val="2"/>
          <c:tx>
            <c:strRef>
              <c:f>'7. Commute Time'!$B$17</c:f>
              <c:strCache>
                <c:ptCount val="1"/>
                <c:pt idx="0">
                  <c:v>Teton County, ID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'7. Commute Time'!$C$14:$E$14</c:f>
              <c:strCache>
                <c:ptCount val="3"/>
                <c:pt idx="0">
                  <c:v>2011</c:v>
                </c:pt>
                <c:pt idx="1">
                  <c:v>2012</c:v>
                </c:pt>
                <c:pt idx="2">
                  <c:v>2013</c:v>
                </c:pt>
              </c:strCache>
            </c:strRef>
          </c:cat>
          <c:val>
            <c:numRef>
              <c:f>'7. Commute Time'!$C$17:$E$17</c:f>
              <c:numCache>
                <c:formatCode>General</c:formatCode>
                <c:ptCount val="3"/>
                <c:pt idx="0">
                  <c:v>26.7</c:v>
                </c:pt>
                <c:pt idx="1">
                  <c:v>26.4</c:v>
                </c:pt>
                <c:pt idx="2">
                  <c:v>26</c:v>
                </c:pt>
              </c:numCache>
            </c:numRef>
          </c:val>
          <c:smooth val="0"/>
        </c:ser>
        <c:ser>
          <c:idx val="3"/>
          <c:order val="3"/>
          <c:tx>
            <c:strRef>
              <c:f>'7. Commute Time'!$B$18</c:f>
              <c:strCache>
                <c:ptCount val="1"/>
                <c:pt idx="0">
                  <c:v>Teton County, WY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'7. Commute Time'!$C$14:$E$14</c:f>
              <c:strCache>
                <c:ptCount val="3"/>
                <c:pt idx="0">
                  <c:v>2011</c:v>
                </c:pt>
                <c:pt idx="1">
                  <c:v>2012</c:v>
                </c:pt>
                <c:pt idx="2">
                  <c:v>2013</c:v>
                </c:pt>
              </c:strCache>
            </c:strRef>
          </c:cat>
          <c:val>
            <c:numRef>
              <c:f>'7. Commute Time'!$C$18:$E$18</c:f>
              <c:numCache>
                <c:formatCode>General</c:formatCode>
                <c:ptCount val="3"/>
                <c:pt idx="0">
                  <c:v>15.8</c:v>
                </c:pt>
                <c:pt idx="1">
                  <c:v>16.899999999999999</c:v>
                </c:pt>
                <c:pt idx="2">
                  <c:v>14.5</c:v>
                </c:pt>
              </c:numCache>
            </c:numRef>
          </c:val>
          <c:smooth val="0"/>
        </c:ser>
        <c:dLbls>
          <c:showLegendKey val="0"/>
          <c:showVal val="0"/>
          <c:showCatName val="0"/>
          <c:showSerName val="0"/>
          <c:showPercent val="0"/>
          <c:showBubbleSize val="0"/>
        </c:dLbls>
        <c:marker val="1"/>
        <c:smooth val="0"/>
        <c:axId val="197920928"/>
        <c:axId val="197921488"/>
      </c:lineChart>
      <c:catAx>
        <c:axId val="19792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921488"/>
        <c:crosses val="autoZero"/>
        <c:auto val="1"/>
        <c:lblAlgn val="ctr"/>
        <c:lblOffset val="100"/>
        <c:noMultiLvlLbl val="0"/>
      </c:catAx>
      <c:valAx>
        <c:axId val="197921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Commute Time (Minutes)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920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Commute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 Commute Time'!$B$16</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'7. Commute Time'!$C$14:$E$14</c:f>
              <c:strCache>
                <c:ptCount val="3"/>
                <c:pt idx="0">
                  <c:v>2011</c:v>
                </c:pt>
                <c:pt idx="1">
                  <c:v>2012</c:v>
                </c:pt>
                <c:pt idx="2">
                  <c:v>2013</c:v>
                </c:pt>
              </c:strCache>
            </c:strRef>
          </c:cat>
          <c:val>
            <c:numRef>
              <c:f>'7. Commute Time'!$C$16:$E$16</c:f>
              <c:numCache>
                <c:formatCode>General</c:formatCode>
                <c:ptCount val="3"/>
                <c:pt idx="0">
                  <c:v>15.5</c:v>
                </c:pt>
                <c:pt idx="1">
                  <c:v>16</c:v>
                </c:pt>
                <c:pt idx="2">
                  <c:v>17.100000000000001</c:v>
                </c:pt>
              </c:numCache>
            </c:numRef>
          </c:val>
          <c:smooth val="0"/>
        </c:ser>
        <c:dLbls>
          <c:showLegendKey val="0"/>
          <c:showVal val="0"/>
          <c:showCatName val="0"/>
          <c:showSerName val="0"/>
          <c:showPercent val="0"/>
          <c:showBubbleSize val="0"/>
        </c:dLbls>
        <c:marker val="1"/>
        <c:smooth val="0"/>
        <c:axId val="197924288"/>
        <c:axId val="197924848"/>
      </c:lineChart>
      <c:catAx>
        <c:axId val="1979242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924848"/>
        <c:crosses val="autoZero"/>
        <c:auto val="1"/>
        <c:lblAlgn val="ctr"/>
        <c:lblOffset val="100"/>
        <c:noMultiLvlLbl val="0"/>
      </c:catAx>
      <c:valAx>
        <c:axId val="197924848"/>
        <c:scaling>
          <c:orientation val="minMax"/>
        </c:scaling>
        <c:delete val="0"/>
        <c:axPos val="l"/>
        <c:majorGridlines>
          <c:spPr>
            <a:ln w="9525" cap="flat" cmpd="sng" algn="ctr">
              <a:solidFill>
                <a:schemeClr val="tx1">
                  <a:lumMod val="15000"/>
                  <a:lumOff val="85000"/>
                </a:schemeClr>
              </a:solidFill>
              <a:round/>
            </a:ln>
            <a:effectLst/>
          </c:spPr>
        </c:majorGridlines>
        <c:title>
          <c:tx>
            <c:strRef>
              <c:f>Table16[[#Headers],[Mean Commute Time (Minutes)]]</c:f>
              <c:strCache>
                <c:ptCount val="1"/>
                <c:pt idx="0">
                  <c:v>Mean Commute Time (Minutes)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92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'8. Housing Cost Burden'!$B$1</c:f>
          <c:strCache>
            <c:ptCount val="1"/>
            <c:pt idx="0">
              <c:v>Housing Cost Burden</c:v>
            </c:pt>
          </c:strCache>
        </c:strRef>
      </c:tx>
      <c:layout>
        <c:manualLayout>
          <c:xMode val="edge"/>
          <c:yMode val="edge"/>
          <c:x val="0.26965966754155729"/>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'8. Housing Cost Burden'!$B$15</c:f>
              <c:strCache>
                <c:ptCount val="1"/>
                <c:pt idx="0">
                  <c:v>Fremont County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'8. Housing Cost Burden'!$C$14:$E$14</c:f>
              <c:strCache>
                <c:ptCount val="3"/>
                <c:pt idx="0">
                  <c:v>2011</c:v>
                </c:pt>
                <c:pt idx="1">
                  <c:v>2012</c:v>
                </c:pt>
                <c:pt idx="2">
                  <c:v>2013</c:v>
                </c:pt>
              </c:strCache>
            </c:strRef>
          </c:cat>
          <c:val>
            <c:numRef>
              <c:f>'8. Housing Cost Burden'!$C$15:$E$15</c:f>
              <c:numCache>
                <c:formatCode>General</c:formatCode>
                <c:ptCount val="3"/>
                <c:pt idx="0">
                  <c:v>34.9</c:v>
                </c:pt>
                <c:pt idx="1">
                  <c:v>36.5</c:v>
                </c:pt>
                <c:pt idx="2">
                  <c:v>34.6</c:v>
                </c:pt>
              </c:numCache>
            </c:numRef>
          </c:val>
          <c:smooth val="0"/>
        </c:ser>
        <c:ser>
          <c:idx val="1"/>
          <c:order val="1"/>
          <c:tx>
            <c:strRef>
              <c:f>'8. Housing Cost Burden'!$B$16</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'8. Housing Cost Burden'!$C$14:$E$14</c:f>
              <c:strCache>
                <c:ptCount val="3"/>
                <c:pt idx="0">
                  <c:v>2011</c:v>
                </c:pt>
                <c:pt idx="1">
                  <c:v>2012</c:v>
                </c:pt>
                <c:pt idx="2">
                  <c:v>2013</c:v>
                </c:pt>
              </c:strCache>
            </c:strRef>
          </c:cat>
          <c:val>
            <c:numRef>
              <c:f>'8. Housing Cost Burden'!$C$16:$E$16</c:f>
              <c:numCache>
                <c:formatCode>General</c:formatCode>
                <c:ptCount val="3"/>
                <c:pt idx="0">
                  <c:v>34.199999999999996</c:v>
                </c:pt>
                <c:pt idx="1">
                  <c:v>32.5</c:v>
                </c:pt>
                <c:pt idx="2">
                  <c:v>32.4</c:v>
                </c:pt>
              </c:numCache>
            </c:numRef>
          </c:val>
          <c:smooth val="0"/>
        </c:ser>
        <c:ser>
          <c:idx val="2"/>
          <c:order val="2"/>
          <c:tx>
            <c:strRef>
              <c:f>'8. Housing Cost Burden'!$B$17</c:f>
              <c:strCache>
                <c:ptCount val="1"/>
                <c:pt idx="0">
                  <c:v>Teton County, ID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'8. Housing Cost Burden'!$C$14:$E$14</c:f>
              <c:strCache>
                <c:ptCount val="3"/>
                <c:pt idx="0">
                  <c:v>2011</c:v>
                </c:pt>
                <c:pt idx="1">
                  <c:v>2012</c:v>
                </c:pt>
                <c:pt idx="2">
                  <c:v>2013</c:v>
                </c:pt>
              </c:strCache>
            </c:strRef>
          </c:cat>
          <c:val>
            <c:numRef>
              <c:f>'8. Housing Cost Burden'!$C$17:$E$17</c:f>
              <c:numCache>
                <c:formatCode>General</c:formatCode>
                <c:ptCount val="3"/>
                <c:pt idx="0">
                  <c:v>55.900000000000006</c:v>
                </c:pt>
                <c:pt idx="1">
                  <c:v>48.099999999999994</c:v>
                </c:pt>
                <c:pt idx="2">
                  <c:v>45</c:v>
                </c:pt>
              </c:numCache>
            </c:numRef>
          </c:val>
          <c:smooth val="0"/>
        </c:ser>
        <c:ser>
          <c:idx val="3"/>
          <c:order val="3"/>
          <c:tx>
            <c:strRef>
              <c:f>'8. Housing Cost Burden'!$B$18</c:f>
              <c:strCache>
                <c:ptCount val="1"/>
                <c:pt idx="0">
                  <c:v>Teton County, WY</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'8. Housing Cost Burden'!$C$14:$E$14</c:f>
              <c:strCache>
                <c:ptCount val="3"/>
                <c:pt idx="0">
                  <c:v>2011</c:v>
                </c:pt>
                <c:pt idx="1">
                  <c:v>2012</c:v>
                </c:pt>
                <c:pt idx="2">
                  <c:v>2013</c:v>
                </c:pt>
              </c:strCache>
            </c:strRef>
          </c:cat>
          <c:val>
            <c:numRef>
              <c:f>'8. Housing Cost Burden'!$C$18:$E$18</c:f>
              <c:numCache>
                <c:formatCode>General</c:formatCode>
                <c:ptCount val="3"/>
                <c:pt idx="0">
                  <c:v>37.199999999999996</c:v>
                </c:pt>
                <c:pt idx="1">
                  <c:v>39.1</c:v>
                </c:pt>
                <c:pt idx="2">
                  <c:v>36.200000000000003</c:v>
                </c:pt>
              </c:numCache>
            </c:numRef>
          </c:val>
          <c:smooth val="0"/>
        </c:ser>
        <c:dLbls>
          <c:showLegendKey val="0"/>
          <c:showVal val="0"/>
          <c:showCatName val="0"/>
          <c:showSerName val="0"/>
          <c:showPercent val="0"/>
          <c:showBubbleSize val="0"/>
        </c:dLbls>
        <c:marker val="1"/>
        <c:smooth val="0"/>
        <c:axId val="198366864"/>
        <c:axId val="198367424"/>
      </c:lineChart>
      <c:catAx>
        <c:axId val="19836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367424"/>
        <c:crosses val="autoZero"/>
        <c:auto val="1"/>
        <c:lblAlgn val="ctr"/>
        <c:lblOffset val="100"/>
        <c:noMultiLvlLbl val="0"/>
      </c:catAx>
      <c:valAx>
        <c:axId val="198367424"/>
        <c:scaling>
          <c:orientation val="minMax"/>
        </c:scaling>
        <c:delete val="0"/>
        <c:axPos val="l"/>
        <c:majorGridlines>
          <c:spPr>
            <a:ln w="9525" cap="flat" cmpd="sng" algn="ctr">
              <a:solidFill>
                <a:schemeClr val="tx1">
                  <a:lumMod val="15000"/>
                  <a:lumOff val="85000"/>
                </a:schemeClr>
              </a:solidFill>
              <a:round/>
            </a:ln>
            <a:effectLst/>
          </c:spPr>
        </c:majorGridlines>
        <c:title>
          <c:tx>
            <c:strRef>
              <c:f>'8. Housing Cost Burden'!$B$14</c:f>
              <c:strCache>
                <c:ptCount val="1"/>
                <c:pt idx="0">
                  <c:v>Cost-Burdened Households-Owners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366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'8. Housing Cost Burden'!$B$1</c:f>
          <c:strCache>
            <c:ptCount val="1"/>
            <c:pt idx="0">
              <c:v>Housing Cost Burden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'8. Housing Cost Burden'!$B$23</c:f>
              <c:strCache>
                <c:ptCount val="1"/>
                <c:pt idx="0">
                  <c:v>Fremont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'8. Housing Cost Burden'!$C$23:$E$23</c:f>
              <c:numCache>
                <c:formatCode>General</c:formatCode>
                <c:ptCount val="3"/>
                <c:pt idx="0">
                  <c:v>42.8</c:v>
                </c:pt>
                <c:pt idx="1">
                  <c:v>49.800000000000004</c:v>
                </c:pt>
                <c:pt idx="2">
                  <c:v>51.1</c:v>
                </c:pt>
              </c:numCache>
            </c:numRef>
          </c:val>
          <c:smooth val="0"/>
        </c:ser>
        <c:ser>
          <c:idx val="2"/>
          <c:order val="1"/>
          <c:tx>
            <c:strRef>
              <c:f>'8. Housing Cost Burden'!$B$24</c:f>
              <c:strCache>
                <c:ptCount val="1"/>
                <c:pt idx="0">
                  <c:v>Madison County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'8. Housing Cost Burden'!$C$24:$E$24</c:f>
              <c:numCache>
                <c:formatCode>General</c:formatCode>
                <c:ptCount val="3"/>
                <c:pt idx="0">
                  <c:v>67.099999999999994</c:v>
                </c:pt>
                <c:pt idx="1">
                  <c:v>64.8</c:v>
                </c:pt>
                <c:pt idx="2">
                  <c:v>60.2</c:v>
                </c:pt>
              </c:numCache>
            </c:numRef>
          </c:val>
          <c:smooth val="0"/>
        </c:ser>
        <c:ser>
          <c:idx val="3"/>
          <c:order val="2"/>
          <c:tx>
            <c:strRef>
              <c:f>'8. Housing Cost Burden'!$B$25</c:f>
              <c:strCache>
                <c:ptCount val="1"/>
                <c:pt idx="0">
                  <c:v>Teton County, ID</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'8. Housing Cost Burden'!$C$25:$E$25</c:f>
              <c:numCache>
                <c:formatCode>General</c:formatCode>
                <c:ptCount val="3"/>
                <c:pt idx="0">
                  <c:v>37</c:v>
                </c:pt>
                <c:pt idx="1">
                  <c:v>42.6</c:v>
                </c:pt>
                <c:pt idx="2">
                  <c:v>44.5</c:v>
                </c:pt>
              </c:numCache>
            </c:numRef>
          </c:val>
          <c:smooth val="0"/>
        </c:ser>
        <c:ser>
          <c:idx val="4"/>
          <c:order val="3"/>
          <c:tx>
            <c:strRef>
              <c:f>'8. Housing Cost Burden'!$B$26</c:f>
              <c:strCache>
                <c:ptCount val="1"/>
                <c:pt idx="0">
                  <c:v>Teton County, WY</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'8. Housing Cost Burden'!$C$26:$E$26</c:f>
              <c:numCache>
                <c:formatCode>General</c:formatCode>
                <c:ptCount val="3"/>
                <c:pt idx="0">
                  <c:v>35.9</c:v>
                </c:pt>
                <c:pt idx="1">
                  <c:v>47.9</c:v>
                </c:pt>
                <c:pt idx="2">
                  <c:v>48</c:v>
                </c:pt>
              </c:numCache>
            </c:numRef>
          </c:val>
          <c:smooth val="0"/>
        </c:ser>
        <c:dLbls>
          <c:showLegendKey val="0"/>
          <c:showVal val="0"/>
          <c:showCatName val="0"/>
          <c:showSerName val="0"/>
          <c:showPercent val="0"/>
          <c:showBubbleSize val="0"/>
        </c:dLbls>
        <c:marker val="1"/>
        <c:smooth val="0"/>
        <c:axId val="198371904"/>
        <c:axId val="198372464"/>
      </c:lineChart>
      <c:catAx>
        <c:axId val="19837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372464"/>
        <c:crosses val="autoZero"/>
        <c:auto val="1"/>
        <c:lblAlgn val="ctr"/>
        <c:lblOffset val="100"/>
        <c:noMultiLvlLbl val="0"/>
      </c:catAx>
      <c:valAx>
        <c:axId val="198372464"/>
        <c:scaling>
          <c:orientation val="minMax"/>
        </c:scaling>
        <c:delete val="0"/>
        <c:axPos val="l"/>
        <c:majorGridlines>
          <c:spPr>
            <a:ln w="9525" cap="flat" cmpd="sng" algn="ctr">
              <a:solidFill>
                <a:schemeClr val="tx1">
                  <a:lumMod val="15000"/>
                  <a:lumOff val="85000"/>
                </a:schemeClr>
              </a:solidFill>
              <a:round/>
            </a:ln>
            <a:effectLst/>
          </c:spPr>
        </c:majorGridlines>
        <c:title>
          <c:tx>
            <c:strRef>
              <c:f>'8. Housing Cost Burden'!$B$22</c:f>
              <c:strCache>
                <c:ptCount val="1"/>
                <c:pt idx="0">
                  <c:v>Cost Burdened Households- Renters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37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'8. Housing Cost Burden'!$B$1</c:f>
          <c:strCache>
            <c:ptCount val="1"/>
            <c:pt idx="0">
              <c:v>Housing Cost Burden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'8. Housing Cost Burden'!$B$16</c:f>
              <c:strCache>
                <c:ptCount val="1"/>
                <c:pt idx="0">
                  <c:v>Madison County</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'8. Housing Cost Burden'!$C$14:$E$14</c:f>
              <c:strCache>
                <c:ptCount val="3"/>
                <c:pt idx="0">
                  <c:v>2011</c:v>
                </c:pt>
                <c:pt idx="1">
                  <c:v>2012</c:v>
                </c:pt>
                <c:pt idx="2">
                  <c:v>2013</c:v>
                </c:pt>
              </c:strCache>
            </c:strRef>
          </c:cat>
          <c:val>
            <c:numRef>
              <c:f>'8. Housing Cost Burden'!$C$16:$E$16</c:f>
              <c:numCache>
                <c:formatCode>General</c:formatCode>
                <c:ptCount val="3"/>
                <c:pt idx="0">
                  <c:v>34.199999999999996</c:v>
                </c:pt>
                <c:pt idx="1">
                  <c:v>32.5</c:v>
                </c:pt>
                <c:pt idx="2">
                  <c:v>32.4</c:v>
                </c:pt>
              </c:numCache>
            </c:numRef>
          </c:val>
          <c:smooth val="0"/>
        </c:ser>
        <c:dLbls>
          <c:showLegendKey val="0"/>
          <c:showVal val="0"/>
          <c:showCatName val="0"/>
          <c:showSerName val="0"/>
          <c:showPercent val="0"/>
          <c:showBubbleSize val="0"/>
        </c:dLbls>
        <c:marker val="1"/>
        <c:smooth val="0"/>
        <c:axId val="233078224"/>
        <c:axId val="233078784"/>
      </c:lineChart>
      <c:catAx>
        <c:axId val="2330782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078784"/>
        <c:crosses val="autoZero"/>
        <c:auto val="1"/>
        <c:lblAlgn val="ctr"/>
        <c:lblOffset val="100"/>
        <c:noMultiLvlLbl val="0"/>
      </c:catAx>
      <c:valAx>
        <c:axId val="233078784"/>
        <c:scaling>
          <c:orientation val="minMax"/>
        </c:scaling>
        <c:delete val="0"/>
        <c:axPos val="l"/>
        <c:majorGridlines>
          <c:spPr>
            <a:ln w="9525" cap="flat" cmpd="sng" algn="ctr">
              <a:solidFill>
                <a:schemeClr val="tx1">
                  <a:lumMod val="15000"/>
                  <a:lumOff val="85000"/>
                </a:schemeClr>
              </a:solidFill>
              <a:round/>
            </a:ln>
            <a:effectLst/>
          </c:spPr>
        </c:majorGridlines>
        <c:title>
          <c:tx>
            <c:strRef>
              <c:f>'8. Housing Cost Burden'!$B$14</c:f>
              <c:strCache>
                <c:ptCount val="1"/>
                <c:pt idx="0">
                  <c:v>Cost-Burdened Households-Owners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3078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image" Target="../media/image22.emf"/></Relationships>
</file>

<file path=xl/drawings/_rels/drawing1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2076194</xdr:colOff>
      <xdr:row>2</xdr:row>
      <xdr:rowOff>895163</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0"/>
          <a:ext cx="2047619" cy="1495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352425</xdr:colOff>
      <xdr:row>0</xdr:row>
      <xdr:rowOff>114300</xdr:rowOff>
    </xdr:from>
    <xdr:to>
      <xdr:col>8</xdr:col>
      <xdr:colOff>581025</xdr:colOff>
      <xdr:row>8</xdr:row>
      <xdr:rowOff>381000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104775</xdr:colOff>
      <xdr:row>0</xdr:row>
      <xdr:rowOff>19050</xdr:rowOff>
    </xdr:from>
    <xdr:to>
      <xdr:col>9</xdr:col>
      <xdr:colOff>285750</xdr:colOff>
      <xdr:row>8</xdr:row>
      <xdr:rowOff>666750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438150</xdr:colOff>
      <xdr:row>0</xdr:row>
      <xdr:rowOff>0</xdr:rowOff>
    </xdr:from>
    <xdr:to>
      <xdr:col>17</xdr:col>
      <xdr:colOff>133350</xdr:colOff>
      <xdr:row>8</xdr:row>
      <xdr:rowOff>685800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371475</xdr:colOff>
      <xdr:row>0</xdr:row>
      <xdr:rowOff>85725</xdr:rowOff>
    </xdr:from>
    <xdr:to>
      <xdr:col>3</xdr:col>
      <xdr:colOff>2324100</xdr:colOff>
      <xdr:row>9</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781050</xdr:colOff>
      <xdr:row>2</xdr:row>
      <xdr:rowOff>180974</xdr:rowOff>
    </xdr:from>
    <xdr:to>
      <xdr:col>9</xdr:col>
      <xdr:colOff>330200</xdr:colOff>
      <xdr:row>12</xdr:row>
      <xdr:rowOff>152399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457200</xdr:colOff>
      <xdr:row>2</xdr:row>
      <xdr:rowOff>180974</xdr:rowOff>
    </xdr:from>
    <xdr:to>
      <xdr:col>17</xdr:col>
      <xdr:colOff>596900</xdr:colOff>
      <xdr:row>12</xdr:row>
      <xdr:rowOff>177799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142410</xdr:colOff>
      <xdr:row>0</xdr:row>
      <xdr:rowOff>189791</xdr:rowOff>
    </xdr:from>
    <xdr:to>
      <xdr:col>17</xdr:col>
      <xdr:colOff>205163</xdr:colOff>
      <xdr:row>11</xdr:row>
      <xdr:rowOff>75491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189134</xdr:colOff>
      <xdr:row>0</xdr:row>
      <xdr:rowOff>174811</xdr:rowOff>
    </xdr:from>
    <xdr:to>
      <xdr:col>9</xdr:col>
      <xdr:colOff>43457</xdr:colOff>
      <xdr:row>11</xdr:row>
      <xdr:rowOff>60511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981075</xdr:colOff>
      <xdr:row>0</xdr:row>
      <xdr:rowOff>166687</xdr:rowOff>
    </xdr:from>
    <xdr:to>
      <xdr:col>5</xdr:col>
      <xdr:colOff>1123950</xdr:colOff>
      <xdr:row>14</xdr:row>
      <xdr:rowOff>623887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85725</xdr:colOff>
      <xdr:row>0</xdr:row>
      <xdr:rowOff>0</xdr:rowOff>
    </xdr:from>
    <xdr:to>
      <xdr:col>10</xdr:col>
      <xdr:colOff>390525</xdr:colOff>
      <xdr:row>11</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1</xdr:col>
      <xdr:colOff>2124075</xdr:colOff>
      <xdr:row>64</xdr:row>
      <xdr:rowOff>161925</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15650"/>
          <a:ext cx="4333875" cy="551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821795</xdr:colOff>
      <xdr:row>1</xdr:row>
      <xdr:rowOff>155575</xdr:rowOff>
    </xdr:from>
    <xdr:to>
      <xdr:col>10</xdr:col>
      <xdr:colOff>50270</xdr:colOff>
      <xdr:row>8</xdr:row>
      <xdr:rowOff>147108</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815975</xdr:colOff>
      <xdr:row>9</xdr:row>
      <xdr:rowOff>68261</xdr:rowOff>
    </xdr:from>
    <xdr:to>
      <xdr:col>10</xdr:col>
      <xdr:colOff>44450</xdr:colOff>
      <xdr:row>10</xdr:row>
      <xdr:rowOff>2758545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0</xdr:colOff>
      <xdr:row>28</xdr:row>
      <xdr:rowOff>0</xdr:rowOff>
    </xdr:from>
    <xdr:to>
      <xdr:col>5</xdr:col>
      <xdr:colOff>304800</xdr:colOff>
      <xdr:row>29</xdr:row>
      <xdr:rowOff>114300</xdr:rowOff>
    </xdr:to>
    <xdr:sp macro="" textlink="">
      <xdr:nvSpPr>
        <xdr:cNvPr id="14340" name="AutoShape 4" descr="data:image/jpeg;base64,/9j/4AAQSkZJRgABAQAAAQABAAD/2wCEAAEBAQEBAQEBAQEBAQEBAQEBAQEBAQEBAQEBAQEBAQEBAQEBAQEBAQEBAQEBAQEBAQEBAQEBAQEBAQEBAQEBAQEBAQEBAQEBAQEBAQEBAQEBAQEBAQEBAQEBAQEBAQEBAQEBAQEBAQEBAQEBAQEBAQEBAQEBAQEBAQEBAQEBAQEBAf/AABEIArcCbwMBEQACEQEDEQH/xAGiAAABBQEBAQEBAQAAAAAAAAAAAQIDBAUGBwgJCgsQAAIBAwMCBAMFBQQEAAABfQECAwAEEQUSITFBBhNRYQcicRQygZGhCCNCscEVUtHwJDNicoIJChYXGBkaJSYnKCkqNDU2Nzg5OkNERUZHSElKU1RVVldYWVpjZGVmZ2hpanN0dXZ3eHl6g4SFhoeIiYqSk5SVlpeYmZqio6Slpqeoqaqys7S1tre4ubrCw8TFxsfIycrS09TV1tfY2drh4uPk5ebn6Onq8fLz9PX29/j5+gEAAwEBAQEBAQEBAQAAAAAAAAECAwQFBgcICQoLEQACAQIEBAMEBwUEBAABAncAAQIDEQQFITEGEkFRB2FxEyIygQgUQpGhscEJIzNS8BVictEKFiQ04SXxFxgZGiYnKCkqNTY3ODk6Q0RFRkdISUpTVFVWV1hZWmNkZWZnaGlqc3R1dnd4eXqCg4SFhoeIiYqSk5SVlpeYmZqio6Slpqeoqaqys7S1tre4ubrCw8TFxsfIycrS09TV1tfY2dri4+Tl5ufo6ery8/T19vf4+fr/2gAMAwEAAhEDEQA/AP7+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D87v+Civ7Rf7bXwD8B/D2z/AGDP2LX/AGyvjT8SvF9/4b/s7WfiDonwz+HPwt0XTdDudZuPGnxA8R69c6XYy2NzNBFpGl6Q3iLwy+o3s7rb6w17Fa6XqXmVa2Z1M4weW4PCUo4OeV5pmuPzjFVIrDYX+zsXk+FoZXSourQliMxzT+1K2IwsKdaVSGHyvG1VhcRCFWeH9CjSy6GWYzMMZiqrxFLHZbl+CyrC05TxWMnmFHMq1TGzqKnWjhsvy5ZfCni69Sk4e3zDA0ZVaCre1X5Kf8E4v+DgP4gfGXxt+3v8Cf8Agon+zfof7LXx0/4J8/DDxx8Zvi0vw78RT+LfCdz4L+Gt0lj480uK1uNR11LfxFotxd6NLodzpPjPxPofjWz1gXOl3NhHZxtqPoYjMMon4Z5t4kZXUxWNoZFnmA4bxmWctOniMwzrOKue4LKsDl0q6wzo42tnXD2YZDisFjoU44XHSwVSONr08RiIYHjhl2cU/EDJOBcbRwmGnxHlyzTL8xlW/wBnwWEdHJsesRmLpPEXwVXJs8wuc08ZQSlSwtHFUsVhKFaFJVvk3T/+Dkn9u3wf4C+A37eXx8/4J3eAPAP/AASy/aM+M6/Crwb8SNF+Lc2t/HjwzpNzq+vaVaeOPEeiidrC8tDF4W8S6jbae/grw3Y60dDuNOsvEdsupaBqmrexlOVzo8S8JcGcX16GUZ/xvgMHi8pr4OXtcqy+rmlDA4zLKOYVq/LOtSr4HMsFmMqkJYPGf2LUxGbwy6VfA4jJlwY7Ezx2UcV59wZha+dYDg2vVp5hhsV7OjmGZ0sJiFgMVUwEaNSWHw1WOZSp5XKjUqY2hh85q0srq42VKU8zp/Yn/BZb/gvx8Uf+CcfiWy8I/A39irx18XtG0jxH8NNE+If7RvxOtNf8F/s46dqnxS8P3Pivwp4D+H3iPTLd7v4j+Or3w3aXeq6wLG803TfCUdvHFdx6zcXMsVh4/Dqr5zxvlHDWMpf2RgMZxbDhCpXxj5M1zHMaf1GpmLybANKLwGW4fHQdbNK8qlOWLpSwf1SEKuGxdb2K9DDx4VlxBgsQs0r1+Fv9b8NSwXLUweXZJUzOrlGDxmc4i/NSxGPzCiqWDyunCnWrYavHMFiuTD4jDL9Sv+CgP7S/7bnwS+GPwsf9g79ipv2xvjX8WPED6O+lav8AEPRfhr8OPhVo9t4bl1+58Y+P/Euv3OlWU2nzzxxaNpWkv4h8MSaleTOLfV2vYrXStS5sw/tKlxFDJcDhaf1Kng86x+OzrFzjHD4dZTj8pwWHy2nQdWhKvmWarM62Jw1OlWlUhh8rxtSOFxFOFWeH5MlrYDGcM0s/x9ecMViFkVLCZPg4TqYjEVc5wOOxlbFur7OssPluWPBQo4rEVaTi62PwNKdWh7b2q/PL/gjp/wAFpPjt+3P+0z+1L+wr+2X+zB4f/Zt/az/ZasbrW/E+neAvE9x4m8F6jp+k+J9P8I+JNJmW4v8AxAmnatomq63oFxp+p6V4x8U6F4s0rVZL/Tbixi09DqP0OU4fLeIeCcTxlkuKq1MPlef4Ph3NKGIhy3xmOXEMac8NzQo1qVTCYzhbOcvzPBYmhz4WvSw1SjisUsRWpYLzs2nmWQ8V4PhrNcJSis1yWed5fiaFWMnCgsPk2OoQrxjUqxqQzDLM9wOYYLE0pQtBV8PisNh60aXto/8Agot+1x+0f4z/AOCv/wDwTO/4Jp/snfFfxJ8MoLy51j9qj9snV/CMGlz3F58DfCVxPNongTW7q/sNQ+waV4vj8J+KtGvoFFtJNe+KfCMxc7rfd5HArWccd8X4/GXxPCvhvwXiauY4GNakqOZcWZ7Tw9PLMHiaMkqtSeVYjM+C63JSq03LLOJc0rxtWwdKrR7+MpRyngPKKGFdKlxRx9xZhspyXE89SGNy3I8shWlnOYYNcsqEniMI8+x2FqVIuLxnBVTBS5qOKr0avx9+3b/wXb/4K4/sNy6j+0V8Tf8Agkp4U8C/sHab8Z7r4U6d4q8e/G/TX+M/i2zi1rWNM0PxLJo3h/VpNT+HkPjiy0K81Pw//wAJJ8KdX0i2M9jaPrmpxX2l6jqfk5HnNBLhN8YU6uT4ni7CYfFYfKsDyYnH5XWr5X/a9fKsVVnJ4XEZzlmBhiq2Iy/ESyerWngMXh5vAzp1JU/XzXKKs5cT0+Fq1PNKXCk6scXmmLUqGAx9GlmdDJ4ZjgqNqeIeU4rMcZgaGHxmHlmF6WNw+LjSqwdWlS+yP2yP+C2Hxb074n/sTfsr/wDBNr9mzQP2kP2rv23PgNon7T/hvRfi/wCLm8A+A/hb8Fdf8NXfinSNW8cy2t5p01zrOo6fpPiBpbJPEmiw6YuiqI5dZvtZ0nTZ/osdk2e0uO/EDg3B0cHXw/hasTHi/OnVf1b61RzCnl1LL8vouVKp7arUxmT1J1669x59ktGGGqxxGPxOV+BgszyufBPCnF2YPE4fEccYqngeH8kpulLFRrRwtDFY3EYyp78alDDe0xNOksLCUMTTyvOsXLFYaGXUaOYTfsOf8F1fEHxr/Z//AG5dZ/aY/ZP+IXgv9rX/AIJ2+ObP4efHX9mv9nizvPjL4k8ea/r3iDUfCHhIfCLSYZFvNQudb8YaNrPh+406TWNZ06wt9Ph8SReKNQ0bUYza82LxGDxXBvDPGfDNHH5tR4mzn/VmjlNSEYYzAZ/z5fCMcwrQh/smWSWYqWKxFfCU8Xl1fL86wMsDi6uX0K2Y9eGwWYYfjDNOEOIJ4DKpYDIKvFlDOZ1lDL8dw9h8ur5tiquHhUm5zxlDAwwVbD0lV9jj4Zzk841cLPE4mjguv/4Iy/8ABXv43f8ABTT4vft2fDP41/sxaV+y7q37JPjTwL4XtPAz+JNW8R+O7C58VX3xFsdV8P8AxFuL2z03TU8S+HZvBEEF5/Y+m6dbreXV5bPag2yO/fgsDTxHA+W8UfXcNjMVi+Ic6yStHLpKrlj/ALKwmW13LBYiUpTxKjiMZXw31nmVHFRoQxNKnRhV9muHM8TUwXFkMhjhMTh8LX4dwufYeWYw9jmLo4v6jUwlTEYaPu4VYzB46jjFg589fBe0WFrVq9SnOo/jT9vf/gtN/wAFev2D9M139qD4n/8ABLj4SeEv2F/D3xjHw0jufFX7Q+m6j8fvEWgXXiHUdD8M+N5LHwvqFxYeCrfxxHpy3uk6VqHgTxFdaI+o2Ntqsk9oy6tN8tk+d4ai+D1xlTrZViOMadH2WV5ao4vG5LjauUV89rZRi685PB43NMBleEzDEVafPluFrVcvr4Gti8txk6dI+gzLKqtZ8Tx4XqwzCjwsqkq2aY9PDYLNcNTzTC5MsxwOHThi6eXYjM8dgqFCo/rOJlh8VTzClha+FjW9n/UF8K/iHo/xc+F/w5+K/h23v7TQPib4D8I/EHQ7TVYBbanbaR4y8P6f4i0231G3DOIL+Gz1GGK7hV3WO4WRAzAAn67iXKMRwznWf5FiqlGviuH8zzTKsRVoOToVq+V4qvhKtSjKSjL2VSpQlKm5RUuRq6T0Pk+H83pcQZHk2eUaVTD0s5yzAZnToVXCVWhDHYaliFRqSpt05zpe05JTpt05uLlBuLTPyP8A+CSf/BV7Wf8AgoR8O/20viP8YvBXw8+BPh79k/8AaU8ffB19btfFt1/wjs3gnwXpcGrS+MvF+teKTY2OhyWtq1xNq92bi30m3toWuW+yxxua8HKsXhsX4XcCeIeY4ihl0uKsvqYzMKNarClgMvnHLuH8dH2WJrSg/Zylnn1dKs+ZyoRkpN1vZw93OcPXwHilxt4dYGhWzCPC9XB0sDiKdOc8dmM8VnnFmTuEsLRjNc9uGoYiEaPM28XOlZ+xVSp8pfty/wDBbrRtE/as/wCCVfww/YB/aK/Zk+PXwx/ah/a3f4H/ALSN74G8ReFPi/d6PoUmv/DDSrPTLTU/C3iaY+DdTvLHxfrd/p9/cwudS+zWd3ZfaLGCdLn1+DsDiM68QMNkmY4fER4exXh7xzxBh68KU6Mquc8P5JmOPw1NYqUWlLCVcPhJ4nAtRqqliI/WIKFejJYcQ1cNlvAHEGd4WvRfEGU8VcGZZCjKrCrCGWZ5PN44qrLDxl+9p4iWAjSoYuEnTU6VenSn7WFTk/Y74q/8FGP2AvgZ8RB8I/jN+2r+yz8Lfigtxb2t14A8e/Hf4aeFvFulz3io9lHruh6x4ktL/wAP/bUkjaybW4dPS7DqbdpcivNwNWlmdeWGy6pTx1aNeeFcMLONZ/W6c3Sngk6blF42NVeyeDTeK9o4w9lzSinri6VXAUY4jG06mFozpQxEJ14Spc2GqR5oYqKmlJ4VwTn9aS+rqKlJ1FGLa/ND/gol/wAFOvil+yd/wU7/AOCWn7PWheOPhR4W/Zb/AGotI+NHiT4++LfG9vpCWtr4Z8D6Fb6rpfiGx+IWpaxYaV4T0TTrZ5NTu9WeQ2Eltme7na0GBzcNYuGI8ReOuG+IqtLL8o4a8NMJxJReJksBWw2e14eJPNHFV68o6PE8J5ThYYSpGL5quKpJOvXpSpc3Ezq4XgXhXP8Ah+Dx+ZZ/4g5Zw+nh4vH0sTk+Kznw9wU3g6VDm551MFxTmVaOIpuprTwtWP7ulUjW/YL4A/tT/s1ftV+HtX8Wfsz/AB8+EHx98N+HtV/sPxBrXwh+Ifhb4gWGg6wYvPj0zWpvDOp6kNKvZ7bF3a29+LeS7smjvLVZrWSOZvVqYTFUsLhsbVw9eng8b7X6riZ0pwoV5UFTeIp06kkoOth/bUvrFG/tcO6tNVoQc43SxGHlia+DjXoyxWGjTnXw8akJVadKtKrCjWcIybdCtOhWjRrxvRrSo1o05ydKaj5bb/8ABRf9gO7+Ma/s9Wv7an7LNz8cn1s+GE+FMHx3+Gkvjl/FS3H2RvCSeH08SNfv4tW5Btz4WWI6+Jg0Z07cpA58r/4W4e0yf/hUpunOrTngP9rjWpU4ynVq4eVDnWJpUYQnKtUw/tIUY06jqygqc+XbMf8AhIv/AGr/AMJ3Lyqp9d/2b2Dny+zWJ9tyfVnV54exWI9n7b2lP2fN7SHN9HfFb4keG/g58L/iN8XPGL3UfhL4XeBPFvxD8USWNubu+Tw94L0G/wDEestZ2oZDc3Y0/Trj7Nbh186bZHuXdkePxBnFHh7I81zyvRq4illWAxONlhqHJ7fEuhSlOGGoupKFNVcRNRo05VZwpxnNSqTjBSkvVyLKMTxBnWUZFg5UoYvOczwOV4adeTjRp1sfiaeGp1K0oqUo0oSqqdSUYykoKTUZOyf82f7B/wDwV8/4K1/t83Pww/aV+En/AATW+Ct//wAE+fiZ8a1+Gr6/bftHaQn7QngrwPZ+OYvBPir4pazpOpalZaZq1t4Mb7drGqeFNP8ABdrrOowaXcxaVJLpk9l4iuPrcuymrhHktPi6rSwH9vZRic0o4zKubF4LLLUcxWCp4tVUq+Mo4jH4D6h9Yowws4qrHEYnC4KaqYSn8zmOZ4fEPiFcLxqY2tw3iVhauEzNQwuJzausFgcz+r4V0pyw+AxNfLsww1eNOtXxlCjVq/VqeJx0qbnP7j+HX/Bdf9iTx9/wUa+Mv/BO+b4g/DnwprXwt0jw5D4e+NviD43/AAktvhn8XPidrmoeEdGuvgl8O2bxLHd618U9H17xVJ4eu/CFjNfeIP7e8NeJdJk0i2vNNaJ/O4VhHi3IcxzzLKtOpLD53gMtyfLaUlisdxLlmOweb4xcSZHTw/O8dktGnlcJTxmFWIw7oZnltf26jiFA9LiNf6s43K8Jj3ywxWUZnmWcYqp/s9DhjEZbjXhZ5Xnsq3KsBjZ04zxLp4p4edOnCV6copzX2r8QP+Cj/wDwT7+FPxOPwX+Jn7bf7KfgH4sx6lHo958OvF3x8+GOg+LtL1iZkjt9J1zRNS8TW97oOqXUkkcdpp+sxWN3dySxR20MryIrY5bOGcVlQyqUcxrSrPDwp4KSxLqYqNT2UsJS9k5qrjFV/dvCUnPEqbUPZczSdY2E8tpKvmEJ4Kk6MMRz4mMqKWFqU1Vhi5KoouODlSftFi5JYb2ac/a8sW18mft9/wDBaj9lH/gnv+0h+yZ+zd8VdZ8Oalr/AO0z4sj0jxP4gj+Knw38NaX+zr4NvL7QNP0f4qfGW08R63aXvh3wDrcus31zpev6gNM0q9sPC/ie6tdRnbSpoaMiq4bO+J8y4beLwuX/ANk5Nm2YZhmmMr04YLC5tl2UYnOMNwxiJcy9hnmZ4elhI4TBVpU8TOWb5RKnh6sMdSkPMaVTAcMw4jhCeM+s5hlOGy/LcNCU8ZmWX5lisRhMRnmBSUvrOV5ZVw1WOLxNCNShGpCpTnWpSpyPuX4mftt/scfBn4Y+C/jT8Vv2qf2evh98I/iVaWd98NviV4q+MHgHSPBPxGstQs4tRsbv4f8AiO615NL8bW13p08OpW8/hi51WOXTpFv0Y2h86ni2sBj4ZVjr4PM5w9pHLsSnQx3sl7NutLC1FGvChFVqLnXnCNGCq0nOcVUhecLGWOwlfH4JfW8Dhqs6GIxuHarYSjiKdWtQnh6mIpuVGGIjXw2IofV3NVnWoVqSg6lKcY+wfC74s/C344eB9E+JvwY+I/gX4s/DnxLDLP4e8efDfxZoXjbwfrcUEz21w2l+I/Dd9qWkXxtrmKW1ult7uR7a5ilt51jmidF6cThMTg5whisPWw8qlKniKSq05QVbD1lzUcRRcko1sPWj79GvTcqVWFp05yi0zmw+Kw2KVSWGr0q6o1ZUKypTjOVDEQUXUw9eKfNRr01KPtKNVQq0+ZKcItn89P7aH/BYH9vzwJ/wVE8Q/wDBNL9hP9ij4QftI+NfDHwE8P8Axyubv4h/GX/hWeparpd9bw3WtwWN1rFzonhez/s/+0tJsrO2utUnuryeWe5LRwK0cPg8O4zMM9n4gVoYBSwXAebYXBYl4erF4nEYXE5TwrjI11Cq481epjuJYYSnQowny06MaspNyko+vxBQwGQ0eAFXxkliePMHjKuEVSjN0KGLwuY8X4d4aTpRnJU45fwhjMdLET5VKdaOGhT5owlV+n/+CYf/AAWr+FX7dPwK/aH+Ifx+8H6N+xF8RP2PPiLJ8L/2ofCnxY+JnhxfAfw/1oS6hZWetr8Tddg8I6Rb6PqGq6Lr2jz2ut2+n3Oj61o95p32rV7RtP1jUvoq7yapwlwrx1lea06/DXGFTE4bK6+LisJWeYYbB5TmcsFTjVcJ4tVssz7KMVhKyo4bEYh4itQngMNWwtSD8WlHNqXFGfcG4/LZxzzIKFDF4iOBf1zD1sHWxOZYKdVSo+0jTqYXFZTjFiY0q2Mwaw08Fi6GYV4YqcMP+i37Pv7bf7Hf7WF54g039mT9qL4B/HzVPCkSXPibSPhL8VvBXjvWNBspZ/s0GpatpPh3Wb/UrHSrq4Bgs9VuLVNOvJlaO1upXVgMvq2IWBeZOhWWXxqRpVMY6c1hqNacKlWFCvVaUMPXnSo1asaFZ06sqVOdRQcIuS0licPHFRwUq9FYucJ1aeHdSHtatKlKEatWhC969KlKrSjUqUueFOVSnGck5xT5+0/b8/Ym8R674b8D+B/2vv2ZPGPxD8f3XjXRPhz4O8K/HD4beKfEHjLxN4CtruXxXoWgaPoPiW+vdV1Tw3NaTQ65p1rG11YTRS21wkc6lB8/m+OxMeHc4zXJFHHYjD8FZnxpls6EHi8PismwuFzOeHzqk6LccVlE8RlWYR+t0ZyoVI5bmbhV5cBjJUPRVGnhMwhhc3by6NHibCcKZjDFtYStg89r18vpSyTEQrqM8Nmy/tTLYPA1oRxNOpmeWwnSU8fg41vyc/4Ipf8ABXfU/wBpr/gnJrn7YH/BRb43fs9/Bm4sP2mPiF8HLXx54q1zwh8Cfh49ppeneGNR8L6E1/4w8SWeiSeIJzquqR20S6iL3UbWzVhbzS21xO/3OcYDL8vybwvqUqzebcacK4nMKmHq1qbr5jmuG4t4tydwy7CpQnOX9m5Hha1XD4eE+WccRXUYUpcsPKjLGVeK/E3LKNCpUyvhDidYDDTpUalRYHLJ5XklaEsbXSl7rx+Zewp167jzVK9ChzSnKmn+tPxX/wCCgH7DHwJ8beHPht8af2w/2ZvhV4/8W2Wl6n4d8HfED43fDrwp4i1PStcAOh6tFpWteIbO7i0jXMgaLqtzFDp+rNlNPublwVHg4aE8ZmdfJcLCeIzfC4pYDE5ZSjKeOoZhLk5MurYZL2tPMajqU1SwEorGVXUpqnRk6kL7znCnlmFzqc4RyjG4b67gsz5k8DjMD7zeOwuKTdHEYGCjJ1MbRnPDU1FupVik2fXKOkiJJG6yRyKro6MGR0YBldGUlWVlIKsCQQQQcUpRlGTjJOMotxlGSalGSdmmnqmno09U9GOE4VYQqU5xqU6kYzp1ISU4ThNKUZwlFuMoyi1KMotpppptMdSKCgAoAKACgAoAKACgAoAKACgAoAKACgAoAKACgAoAKACgAoAKACgAoAKACgAoAKACgAoAKACgAoAKACgAoAKACgAoAKACgAoAKACgAoA/IL/gs/8A8FaPhx/wSS/ZbPxU1nSE8bfGn4l3up+Cf2efhnLJJa6d4n8cW+npdXWueK9TVo10nwJ4MgurPVPE9ys8V7fC40/Q9NeG81aO9s/nM4zHHTx+X8M5FLDw4hzuliKuHxWNlShl+T5dhq2Ew2MzrHTr1aFCaw1bH4Sjg8FOvS+uYuvTderhcsw+Z5hgffynLcPPCY7Ps1WI/sHJ6uEo4uOETeMx+Px1PG18vyfBuNOt7CtjqWW4+tVxtSjVpYLB4PFVqdHG4/6jleYfzK/sgfAr9nrxJ/wTR/4K0eJbT9s74Cftgf8ABXv9vz9l/wCOnxk+NXg74NfErwr468Q+FNBs9N1LxrefCzwbpXhy+um1Z4NW1X/isbzw/C+jXGsz6J4c0BbrQfDOj6pqXT4iZXg+H/Cqhwjwm62O4c4L4p8POM+M+IpKq45m+HOOuH8dmOeYycqVGqsryvCPOK1DH42jTxmY5lm2bZrjlh5Zvhsqy7zuEcyxfEniXhuJeJvq2W5xxVlPEvAnBGRTnGjHLKWe8J4/L8uyym6lWrJYytTy/Kl9UeJr08nybIsJhqU5VMLmmNxvxz+05+2H+zt+0Z/wbQf8E4v2Fvgz8RvBnj79r/xH8Z/hB8KE/Z28M65p+qfFzQPEXhLxT8QtMm1bXvA9lNN4g0TSfEV1qGgw+H9X1Cwt7LxC3im0Gkz3jLeCD7ji3K63F/jF4JUMjrRxOHoYfg7G4/NKTm8BldPK/DDB8GZnSzHFKPs8BiMvzfGVa1ahipUan9nZZjs2gpZdR+sy8Hw/x+H4K8O/GOfEE54NuXFn1ejKEpYjHrNvFbB+IOElgqCftMbQ/wBX8LV56+GjVoUMxjRymtOnmNSGHP1T/wCDsb46fAfRP+CevwG/ZLPxx+Fup/tGfDP9oL9nLXPGXwdtvHfhu5+KOi+F9N+Ffju1k8Xa14Ii1KTxFpug3H2/TblNVvLCKzeLVLCVZil5btJ5CzfBZx48cEcR4SrS/snL/EXNsXm+KjOLw2SwxeIwePhTzKsn7PBSjhsTRqNV5U3GE4ydkz1OEMpxnDvg/nWR5pCWHx+L8K8gy/LKVZOnPN6+X51keBxLy1Ts8co4jKcyhKWH9olLBYpN3oVeX9bP+Civ/Bd79k39h79gXw/+038G/iF8N/2nvFXxOudS+FX7PGj/AA08aaL4u8EeKPip4d0ezfxFJ4s8XeGtQvNN0jwv8OBfafqPjWL7fDq0hvNL0OzW3vNagvbXyOL8Tmsc6wWRZNTp0c44tWZ5lk+Y5goUspwmRYbNnlWN4kqV8RUoYXF4bDZjUWX4TDxxEIYvM4zpYithMBgs2x2AjgTBYOpw3HMs0lW/szhPC5DlOe4TBvmzN57jMljmOA4cVONOtPA47G4GhWx1WviaElgsspVMVTw+NxlTLsszH4d/4NyvC37IngDUfjv8cvHv7c37OH7T3/BUH9s4a38dP2ktP+GvxT8H+Lbn4a+DINWk8T6n4J0K30TUJ4biy0DWPEC6l4+1nRlHh+PUV0jRNGM/h3wppOraj9RiaeUcGcC1eGcgrVMRwvwjQ/1g4v4lqKo4ZnjcLTrYd5xi6k6VGosswNTH49YbH42jTxuY5nnWa5rjfq083wuV5d4ksZmHFXF+H4p4gp0sFnGeX4b4O4eh7s8vy+eHoV4ZVh6cqlarUzCvl+RYGMcvjiMTHLMoyLCYOhKpVw+aY3G7P/BA21uP23P23/8AgqV/wWP8SwSXWg/Fv4vy/srfsvX14kqi0+BnwmXSDfX+mLP8sdp4g07Svhj9qe3wi69pfiaMnzJLgHz+FMLX4Z8Hsoq5rTngs/8AE3Osw8ReIaWJjQVfB5Zhq+YYTJsBUxFK8pLLMbi8/wCHsRCrL95heEcjrWtTpNerxfiKeceKOIyzBV1ick8LciwvB2XyoYiOJwOIz/G8mIzrF0IqKcJT9lUz/BT5pP6px7iaV7aL8wf+CiP/AAUR/Zi/4LY/tz6F+xP8QP2rPhD+yj/wS0/ZC+JUPjL44fEr4n/ETQvAXjb9rH4l+GLnVNAXw18K9I1i8tNUPhW0Vtf0TRtcNutjptle6p491ZptTm+H/h6XxeBaOW53jMH4ncRfV8RlGW0W+AuEKjUsVnE8xpUayz7PqN+fL8DjMJGjGdOXsMwpZJisRkuGqUczzzPJ8M+zxhWzfhzC47w/yOFbDZ/mlR4TjXiKVNfVsho5ZioTrZDl8aqlRx+NweY06VWp7anXweKz3L8NiY0p5PklOvxL9KfFH47fsxfsx/8AByj+xJ+07rvxP+Fvgb9iP45f8E1oPh98A/jtdeKdC0f4B2WmaFp/jfTdHsdO+IN3eweE9M0a1h0zRtLjurnU7e0s38VaFDdTQrqUBf2eB8TjMLxP9JqhxTjPq3EfFtHIuLMNTzGfscXm9DNKHhJjIYuHOowqSzJcG8T4nBKLSx7wEqWDVXEV8PSrfKcU5Zha/DPgHjOGaUcRw9wVnWd8LYqOBlLFPB18oo8f5LXoVYQdSvL+zcRxrkOHx1WopPCuli62LlCngcXUpd3/AMEPfjL8I779vn/gv9/wUi1P4j+DfBX7FviL49eDvCvh349eLvEGm+FvhVrsmi+JvG8t9r8Hi/XLiw0UafLb6z4Tv7a7ku1WeLxzoe0+ZqVusvLwfTfDXgnlX9uSjllXi7xK4izfK8HmDeDxlPDYvNc0xeBp1cLiVTrUq2MqcYYPLYUpQU3mWW4/A2dfA14U/e4za4k8YMH/AGI6maf6qeFOV5Zm0sFB4qhCtQ4d4MwmMq0cRQdWjiMNgXwBxDiKuJoznQhl9Kjj/afVcTRqS4T/AIN/v2tv2XIP+Crv/Bbm3m/aH+DEM/7Tn7W/h++/Zzhl+JHhOOX46Wa+N/j9qZuPhMj6qG8fRf2fq2l3it4YGpBrfUbGRcrdwGTr4JpVaPgvkGU1KVWOa5bxNxznePyz2c3mGEyjDZZgcdXzKvg4xeIhgqWCwOMxU8Q6fs44fC4iq5clGo44cfYrDS8TMLmscRRllk+BeEMlhmCqweClm9fBcK5bRyxYlS9j9eq5j/sMMLz+2li/9nUPa+6fEP8AwcC65+w38XfhN42/bZ+CH/BZ7xF+0h490P48eCvGfgb/AIJu/E74w+GPjH8FYNbs/EGm+FNe0LQP2VdVh0rxB8ONJ8OaSNd1vUNS8ceEtR0u/wBMi1fQJblZvElteH5HJ8RieHM24GzjK6WH4vjj82zHNaGY5rQWdzwGU59SzXiPDyWNouVDL8Dh5Sy7JcNluIjhMYsH9Qw8KsMbgqUZ/UZjhlmVPjHIs1q4nhCvluWU8jx2FyrEVMnVfN+HHgsplTlh4Wr5pjcbjsLUxtXH4OricJDMqmIzSSllyrez/uQ/YV+Kfj743/sXfss/GD4p+ArL4X/EX4l/AP4XeNPGPw+0zTbnRtM8Ka74g8H6VqN7pOl6Les95omlxPPv07RbySS70iykg065kkntpHb9I4+wNLLuI+JMHRq4mqqWJxEqyxuI+t43D4utSVfHYHG4txi8XjMuxlSvgMXi+WH1nEYapX5I+05V+Y8F4meK4cyubpYanSpLE4LBSwdGnh8Fi8sy7HYnAZTmWDw9FujQwea5ZhsJmWFo0G6FLD4unTot0owb/wA6XSbv4kWv/BBr/guT/wAK+bVksbj/AIKr6Na/EuTRzcLcL8NZvF/hQaut01tiQaVPrY8O2+rB/wDR30+a4ju82rzA/kmD9m/Br6IsMd7T+xp8SVf7XUVB03Cn4X5dWyv23tU6SlHPqeVVMudRaZ1DK/ZP6x7FP9Wx+nj79J6WH5/7Ujwlh/7K9ld1rz8TuOKWeezUfedP/VOpxCsbbSOWvGynanGbX0X+0FD/AMEiIf28/wDg3RX/AIJot8DH8d/8LY+AR+PD/BaWGbVTpbeLfhAfBX/C7m0tmsF+MR1seOT4jTxRt+JwfzB4uUWS6EB+5cOe2/4mF44WW+z/ANWVwf4kKh/Z/M+HfrC4T40WWf6utXwkqH9jcn115e3Fy+qPMm8xdQ/IsS4v6P8AlDz3n/1wlmfCLrLGcizq/t8K+K/7VjT/AHkaf9uPLv7NWKSwqpfWVw/bLVWRif8ABSX9pb4O/tJ6N/wWXh+G37Ln/BH/APZw0n4PfFv4g+BPHnjH9qC21/XP+CmHx8+LNt4k1DTLnx9+zlcWV5p1z4d1XVvEOgXVxoeneXf+HNEkuri2vob20fxBND+E4e+M8M+DOIqEZ5fgc94yy6pknDvCq9nxLl9PE8QZLxBjsTxLWrRanl2Kwee4qXEUalOTWV4TivJsHUpRyzB4mv8ArmLqzo8e51ktaNXG47K+Bacsxz7iWK/1cxVClwrjMly/A8PUmvZfXsup5XgaGTVaVRTq4+vwnnVeLxGbxw9H0rxX8Hvh1+1Z8Uv+DRz4QftBeHYvib8OPHn7Kuq6d4z8La9eah9i8TaV4Y0LwpqmlaPq8tpdW15daV53h7S7a9sGuBBqGnQSabeLNZXE8Mn69Sw+Hxn0lPEnEYyhRxlSPgP4ecQSWKpxxFOtnFPhLxWzqGOxNKqpU8VU/ta2PqwxEalLE10/rVOtSnUpz/G6uPxmD8C+HXhMRUw8qvj3x5w/z0ZOnUpZRmHipwPw7icJhqkbTwqWTYmrgsNVw0qVfBQ9nUwdShWo0alP3f4X/DfUf2W/+Cjv/Bzr8D/2F/Cf/CqbPw//AME/x4r+Evw1+FNnLo9h4f8AHU/wn8M+ILG58CaBpW2PTNXsdV8a+KrrwrZaRBEum3uqiz0e3t4fIt1/MvrGKxv0b/EupjsTWxeHwHjbkWXY6vjK9Wo8JwbU4w8TcFxVS9vKXtaWFp8IZdOhXnCcZrB5bhFKb+qUZQ/UlhsNQ8dvB+WGoYenXx3htnlehh/Z0oYPFZ/H/UKOSyxOHaWGqe3zijgpYmVaMlVqYjGVazk8ViHP8wPH0H/BIef/AINovhInw6T9nG5/4KfXvjvwktsnh/8A4RKf9tOb4tSfHWdPFcWsrpu/4uf8K/f4aG9GgxakB4De3fwu2lK3iOTTC33nHUMa+NfCCl4eLF81+E4xjwu6qX16XAeI/tlZu8LaazL/AF+lTWAWNtj449ZZHKbZRGhb5ngupCWUeJ1fjueHfM+JqmKq59OlKLwjzuhLhyplU8e3S9hLIfqks5ngH7J0f9Y3mjeN/tM/0S/Bfiu0+Gv/AAT68IeM/wBtS6jtrLwR+yF4c1/9qu88SaTqXiOKKHQfg9ZXvxpm1/Q9IsNV1bXFAtvEbarpmnaZqN/qA8+2trK6nlSF9fF3/VLEcReIGHawk+Dcz4mz7K8NTpRqPA1soznO6+W5fQo/VVzww2Ip4zD0aNSk4Ro06kKqqU4QdSPF4VQz9ZHwD9SeOpcR0cq4frYOVep7HM6OYYbCYavhp16uKnGUMwozp05VpV5qosTCXtH7S5/Bt8cNU/Z5/wCCU37Q37L3x6/4N/8A/gpaPjV4f/al/aD8K+G/GX/BN/wx8SrL4x6NqGmeJriAImu+FNPvZdY0TTb0fY/AejWXxU8K2nxh8PXOtW154c8czzWGoR2Wnh+s4XiDwr4b57z8R8I5tKcMyzWv7LERyHCLMMswuNxLzfBc+UwxywGPx+c0syy+eX/VaPD1SeeYTN8vq4ya14zllOL4N4l45wFSnw3xDldH2+EpUaFTD/X6iwmY4qjTpZNVjRzL6jRxWGp08RlOJpYrL8VPMnSy+rlOLhluHrfeXwj+F/8AwT6+EP8AwdSftq+F/wBo34f/ALL/AMM/Ceo/CP4LeOv2cvD3xU0D4feGvDU37Tfi25/Z58Q2Wu/Ci08RW1npU3xg8ReMNT8V6rp9z4cjPijWNbn169tPPuvtzjzvCqWEwnA/HuWZP7NcSZB4mZNlXCmDwEFHN8v4awmXcX062XZFhqX+04bL6WDxnDE3gcEo06WEnl1b2ccPRhUp9/iR7WtifDzNc5pezyfPfD3iTM+M6+Lanl+Mx1XN8weIxnEFef7nEydPLs0w1TG45tVZ0qmFlUlVrwpVPyw/4KLftLfB79qT9nj/AIKkeK/hZ+y3/wAEgv2WvCfgj9qDxV4L1RfjBbeINY/4KxfGL4pN8UNP1bXPiV8KtRhurCfQo/Emoz6xeajplxa6j4e0PR4/iB4VjE1npF/qUnwGXyljPDzwwz2lfCYHPK+T4nh/IOFOX67k2WOGDxbocS4iblQxWAp5Zj408yxGIhGriMJR/wBjWHrrJvafb4iMMF4hcb5BWlSxuMyTIM2o51nvEr9pkmY4mhl2cZNh4ZBRoTVSlj6eYZPSeRqE1COY4nJMwxsKscZmNGj9df8ABRfwB+zo2if8GqHx2/aL8HfCs+EPiJ4I+AnhP9qX4qfE7Q/D/wDYnjD4Y+HvCH7N1zb6N8aPFeuW/wBl1fwboek634wuzD4svJtK0zTL/wAQXMnkWkl89ftWMeS4f6TviNQzf+zsPgc+4Y8Qs6rUsaqFHB5jxY8iz7LMvzasqvLQqZrSzB8L4Sjjqn73D1IZRD2tONLD8v5Zl0MfU+j9TrZdDFVcXw9xjw3k2WywkalXFZbw7DOuJMZiMowCpKVengKmGweOrf2dh1yYh066hRqVJSUt3/goLqvhRf8Aguh+y5ZfDDWv+CYeifsl2n/BPbwhB+wtdft36JqPiH/gnUng++OsJdSfDy1+HniDw54Eh8UXtxDq1n4P1OfUv+Eda3ttHtY4ptZk8HmP894R/tTEcReOSz1YJ5/UqcOUox4kpNcQT4Qlw7wRWy6lw6sXyVYUZYmvxBNJRlN4GfFuHwiVKWZQX0vFKy2lw54S/wBi/XpZLTzjiupmU8gnTeT0+NY53xhSzyefTw8Z+2UIUeFZY1QnzUs7eQYzFTUY1ZT/AHh/4N0f2Yj+zT8O/wBte20f9qv9jP8AaM8GfEr9qS88fad4Q/YR8Uav4p+AHwC8V614ct9R8V/D3wzLql3qI0S0XTtR8JWuleGrfVdZk0TQtE0u11DV7y/88Q/UUqiw/h9wVkUv7Zx0sjxfEOHwvEGdVZYmvmWVyo8P0sPg442oo1cZPB5lhc4zLF4jljSr4zPa+Jjz1cRXq1PCrU/bcdcT5w3lmEqZvkvC9XEZNlv7iGFxNHF8UKeZ1MBGUqWDWaU6tHD0lBxfJlX1eFKhg8Lg6MPyf/a3+GH7YHxc/wCDp/4l+D/2I/2l/Df7J/xnm/YL8K3kvxZ8UfCvw38YbGDwdDpfhuHXtDtfCHiqzvtJ/tPUJrnTbqy1R4RLZvp7Rq6pcyZ+N8N8LjMVDx+jRxzwmAjxJlKzanTp3xOLwlXIvCyjSp4WupU6uErUcZUw+JVejWpVOWjKnGcXPmj9P4jYjBYen9H/AOs4J4zFVMuziGUzlWlTo4PHwzXxnxFTEYmlFNYqjVy2jmGBdCcZRU8ZCvZyoRPX/wBrj9kj9nX/AIIGf8Emvixqnxh+HGj/APBTn4tftW/ta/DbxL8XfE/7Q+myeEfhX4v+NeoXmu+KfCvjD4heHdL1LxBPY/DXwVd6R4g1eXw/qfiHWLjxd4o8S38Gs61a6VrQtNK7sZicB9a8F/Dbh7LsiyTLco4gx1PhrHcS4nnyjI8wxfDc8jzPPMb9Yaw96nD1HC5PSwUpLDZVk2FxOc1KmOx2W4mvmGeW5fjcZU8VuO88zHMcdjMbw1hcRnmCyOi8LicwyyhxPg6+CyjARw0W6NVZ9nEs0r42hQpTxlelg8sw+GwdGWEhh/iz/gnTqF7pP/Byv8CLK0uP+CZelXmvfsUfECy8Z6P/AMElrLVtJ/ZqRH8MeM9fsdC8YLeX11Z6v8ULSPT/AA3f69e6bHZafPolp4GlbT7fULWZm+j4Qpw/sj6RFH2mbYmOH4aw8va5kqkculj8PxV4YYSviOHqNZzlQwcXWxVHFKM5qOc1s8i5Rr1sZTPkuK6qrQ8FMTGll2GdbijF1qFDDyi82o4PE8JcZyo086lQtQnNxq1Vg04+2+qcjk54NZdN/Rn/AAa3/sQfst+P/ht+2T+2V46+EPhzxh+0f8O/22vjT4M+HHxL8Qi61DVPh5oXh/wVpGp20fgy2kuBp+h3l5d/EDxK2rajb2pvtTiuLS3uZ2g0+zji+Krf8I30bOC8Vlv+y4vOvB7iGpmOMh/vWIo1+HsVkFTAurvHAPLqNSDw0LRnVxmKqVXUcqKo/eca04Zp9IXxMwOPisTgcv8AEDCYvCYOpGP1elj6fHGb5rTzBwSTqY2njMryydGtUlP6vHA0oYaNFVsZ9Z/nP/4JsXNv8L5f+Cbvx3/bz0aX4k/8EotM/be+O3hGLw4JZLbwD8Kf2qdR0jwdLpfxK+NOkNBcWfjLQorI+E9bsLDUpobNvC/g/wAcQRWVxb2Wu6V4x/UOG6lLDcTeHNDMpUqXE2deC+Mw/hRnWIVsFk2JpeJ3Fqx2DpOcp0cLnNbOIyVTNaqwlPDVM94Rzj2z/wBTKmLy35HjqhiMZhPFh5TSrYjLMp8YYYzxGyfCU5VcyzrKqnC2SUsBUpuk1Xq5fSwVTHUoYDD4fFVK1bD5pk1WtTnxpl8KP7L/APBVBfhF+wj+23+2h/wUQ8A+Pv8Aglv/AMFG/hZ8Z/Hfw28EftP/ALDP7U0ngTxb+1H8M9bs7PQ/D66T8DbLUf7Y8Q2Fglk0Wsxa/o9ukGk6ANOnvPAni/TPBNt4h078y4KxS4ajheHcVgsVneUZ54k8TZjgM+yGP/GTZLxBS4g4mzbNMJj5xSng62SZ5HF5Vh44tYr2mJo5fTUMlxOZfXsV9Tn2HfEFXBZ1lmPjkucZDwHkVJZbjYU6nDebZBj8l4dpZTmOBoxlRhjYZvkqy7Mowo18PGpUxWaSpYzG/WJ5TD++P4Y+Kbfxz8Nfh742s9C1DwvaeMPA/hPxTa+GdWgFtqvh238QaBp+rQaFqdsoC2+oaRFdrp97AABFc28kYAC4r7PiPL6uUcQ57lVbGU8xrZZnOaZfVzCi3KjjquCxtfDVMZSk3Jyp4qVJ14NybcZptt6nxfC+PoZpwzw7meGwX9m4bMciyjH4fLrp/UKGMy/D4ilgrxjCL+q06kaF1CCfs9IxWi7ivGPdCgAoAKACgAoAKACgAoAKACgAoAKACgAoAKACgAoAKACgAoAKACgAoAKACgAoAKACgAoAKACgAoAKACgAoAKACgAoAKACgAoAKACgAoA8L+OH7L37NH7TdhoGlftJfs7/AAL/AGhNL8K3l5qHhfTfjh8JPAHxYsPDd/qMMVtqF9oFn498P6/b6PeX1vBBBeXOnR2811DDFFO7pGijB4XDSxNPGyw1CWMpUK2FpYt0abxNPDYipQq18NTruPtYUK9XDYarWoxmqdSph6E5xlKlTcd44rExw1XBRxFeODr16GKrYSNWosNWxOFp4mlhcRVoKXsqlfDUsZi6dCrODqUaeKxMKcoxr1VLifg7+wp+xD+zv4ub4gfs/wD7G/7KvwM8ePpN7oL+Nvg7+z18I/hl4ufQ9Se2l1HRW8SeCvCGiay2k38lnaSXunG9NndPa2zzwyNBEV7I168KGKw0K1WGGxtKNHG4eNScaGLowqwrwpYqkmqeIpQrU6daNOrGcI1acKiSnGLXFUw+HrVMNWrUKNWrgq0sTg6tSlCdTCYiWHr4SVfDTlFyoVpYXE4nDSq0nCbw+Ir0XL2dWpGWL4F/4J5/sH/DD4v3P7QHw5/Y3/Zk8C/G26vr7VG+KfhT4JfDvQfG8Grar539ravp+v6b4ft77S9Y1j7Tdf2xq2my2mo6r9qujqFzc/aJt+eXSllOGng8rlLL8LUoPCSoYNvD0/qbiovAxjS5eTAOMYJ4GHLhLQp/ufchy65ilm+Ihis1SzHEwrQxKrY3/aajxVOanTxc5Ved1MZTmuani6nNiKb+CrG7L3xZ/YD/AGEvj341v/iV8dP2Kf2SfjT8RdUtbCy1Px98Wf2cPg78RvGuo2WlWsdjpdpf+KvGHg3WddvLXTbKKKzsLe4v5IrO1jjt7dI4UVBz0cLhsNLETw+GoYeeLrvFYuVGjTpSxWJdKlQeJxEoRi61d0aFCi61RyqOlRpU+bkpwS6K2KxOIhhqWIxFevTwVB4XB061apVhhMNLEV8W8PhoTlKNCg8VisViXRpKFN4jE16zj7StUlKjqP8AwTv/AOCf+sfD7w18JNX/AGGf2O9V+FXgzXNb8T+D/hlqP7MvwVvvh94U8S+JUt4vEfiHw14MufBMvhzQtc1+OztI9b1bS9Ntb/VUtbdL64nWCMLtXSxNbBYjEpYjEZbga+WZdXr/AL2tgMtxWNeZYrL8FVqc08LgcTmMpY+vhKEqeHrY2TxVSnKu3UMKD+q0cdh8N/s9DNMdhszzKhQ/dUcxzLBYN5dg8wx1OnywxeOwmXt4DDYvERqV6GDbwtKpCg+Q8N+LX/BLD9lofAz4++B/2NvgL+yj+xL8cfjJ8F/HnwY0f9oj4Qfsr/Crw94w8F6J8Q9M/sfxA0MvgCw+HfiG/t7iwLbbGPxXYW6ajFp+pzR3TadFbSeRxDl+LzvI8bkNHMKmCwOb18qpZ3QUZ1MPm2S4TOMBmGZ5LjKCq0qdXD5rhMJWwE5VVVjQ+sfWIUpVKULepkWOw2UZ3lee1cDTxmMyOriswySq/ZKtlee/2bjsHlWb4apVoV+Srl2JxccROnCMJYzDRxGAlWpUsXUmvXP+CdH7E/g//gnf+xh8C/2QPBmsp4rsvhJ4Wmsdd8Z/2MPD7+OfGevarf8AiTxr4wl0T+0tZbShr/iXV9SvbbS5NX1V9MsHtNOOoXa2qzP9pxHm8M+xtKrDCrC4HCZXleTYLBSlCqqeCyrL6GAjKq40qVKeIx86VXMcwlCjTp1sfjcXW5F7R3+SyPKpZTQxntcQ8XjMwzbMs2xeLcFTnOpjcVOeFw+jblTyvLo4HJ8LUk+eWDy7DOSjK8Vjaj/wSu/4JhaxqF9q2rf8E4v2DNU1XVLy61HU9T1H9kD9ny91DUdQvZ3ub2+vr25+Hktzd3l3cyyXF1dXEkk9xPI8srvI7MfncPh8Pg8PQwmEoUcLhcLRpYfDYbD0oUMPh8PQhGlRoUKNKMadGjRpxjTpUqcYwpwjGEIqKSPoMTicTjcTiMZjMRXxeLxdericVisTVqV8TicTXqSq18RiK9WU6tavWqzlUq1akpVKlSUpzk5Nt+mfEr9hr9jH4x/CzwV8Dvij+yl+zx46+Dvw1hgtvhr8MfEXwf8AAV94H+HFvbWy2dvD8PvDj6ENM8ERRWSixWPwvb6Uosc2ePsrNEdMXFY/HUszxt8XmVCjDDUsfiJSrY2GFhChSjhFiZuVZ4RU8Nhqf1VzeHcMNh4um40aSjlg5PL8JiMBgbYTA4uvUxWKwWGjGjhMRi61fEYqri62Ggo0amLnisZi8TLEyg67xGKxFf2nta1Scuq039lL9l/R/ghN+zNpn7OXwLs/2c7mzawvPgLF8J/An/CnL+ze/i1aWDUfhq2gt4O1BJ9Wgh1a4N7o87XOqRJqM7SXqierzF/2v9X/ALUUcxWElhZYSGNjHE08G8BVVfA/VKdVShhVgayjVwaoRprC1IxnQVOSTUZev7JlXqZW5ZfUxUcXHF1cHKWHrYuOPwssDj1iq1Jxq4n69gpzwmMdedR4rDTlQrupSk4vyzwD/wAE3/8Agnh8KfGXh74i/C79gv8AYv8Aht8QfCOoJq/hTx34B/Zc+B/g7xl4Y1WJHji1Pw94n8O+BtO1vRdQjjlkjS902+trlEkdVkCuwOtDE4jCzlUw1ethqk6GKws6lCrOjOeGx2Gq4LG4aUqcoylQxeDxFfCYqi26eIw1arQqxnSqThLHEYbD4uEaWKw9DE04V8NiYU8RSp1oRxOCxNLGYPERhUjKMa+ExdChisNVSVShiaNKvSlCrThJZMv/AATF/wCCcs/xSb42zfsJ/skS/Fl9ZPiSTx7J+z98Ln8QyeJ2ujfHxTJdt4ZIfxSb4/bj4leM64b3/Szf/aAJKxyr/hDVJZN/wlqglHDfUP8AZfqcYqyjgfY8n1JWumsJ7FSUpp3U5qXRmTecuo82bzJ17/WHjm8S8Vff6463O8X0t9Z9ryqMErKELfcoAAAAAAGAAMAAcAAdMY7UP3r83vc1+a+t773vvfrfclJRSUUkkkkloklsklsl0tseD+Dv2WP2Y/h34T+JHgPwD+zt8DfBPgb4yarrmufF3wZ4T+E/gTw94U+KOs+JrX7D4j1T4h+HtK0G00jxnf69ZE2esXXiK01GbUbQm2u3lhJSueeEwtTJ8Hw9Uw2HnkGXUo0cvySVGnLKcDSg6DhTwmXuP1TDwh9VwvIqNKCgsLhlGyw9FQ3jicRHN8TxBGvWjnuNlGeMzpVZrNsVOFTE1YyxGYqX1utKNbG42snUrSftsZi6v8TE15VPKfh9/wAE5P8Agn98KIvD0Xw2/Ym/ZU8E/wDCI+P9P+KvhWbw78BPhhpt54c+JmkRTQaN4+0O+g8Mre6X4u0S3uJrbRNfsp4dT0a2f7Pplzawqka+hRxWJw9bBYihiK1HEZdgs2y7A4mlVnTxGFwOfUcPhs9wtGvBqtGjnWHwmEoZvHn/AOFKjhcNTxvt4YeiocdbDYfEQxdKvQo1qOPrYKvjKFSnCdDEVctqVquXSqUGnSf9n1cTiqmCjyKOEnisVOhGnLE13UseNP8Agnf+wT8SPilrvxt+IX7F/wCy546+LvijT77S/E3xG8X/AAJ+GniTxb4is9U0uTQtRGvazrHhu8u9YuL7QpZdCur7UXuL6fRJJNHkuW052tjwYXDYfBUcbhsHQpYbD5i67xtGhTjSpYh4qpKtinOnBKN8XWlKti3FReKrSdXEe0qPmO6visTiauBr4jEV61bLJYWWAq1as51MI8DKE8D7GcpOUVgZ0qc8DG7jg504TwypSjFr0Sz/AGSv2WNO1T4L63p/7NvwHstZ/Zv0m50D9nvVrT4SeArfUvgbod7aR2N3o/wjvotBS5+HWmXNlFHaz2PhKXSbaWBFjeMqMV2rEV1meLzlVqsc3x+W0MmxuaRnKOYYvKMLSxNDC5ViMYmsRWy7DYfG43D4fBVKksNQw+MxVClTjSxNaE/PeEwssBSyuWGoSyyhmdTOqOXypU5YKlnFbGUcxrZrTwri6MMxrZhh8Pj62NjBYirjcPh8XUqSxFClUh1Xh34CfA3wh8UvHPxy8KfBv4W+GfjT8T9P0vSfiR8XNA8AeFdI+Jfj/S9EgtLbR9N8Z+OdP0q38TeJrHTLbT7CCwtNZ1O8gtYbCxjhREtLcR44f/Y8Fistwn+zZdjsd/aeNwGH/c4PF5jfGP69icLT5aNfGc2Y5hL6xVhKrz4/HT5+bF4h1N8Qli8ThMZiksTjMvwdTLsDiq6VXE4PAVqlCrWwWFrz5qlDC1amGw06mHpSjSnLD0HKL9jT5fB9A/4Jxf8ABP7wr8YF/aA8NfsUfssaB8bE1h/EkHxQ0j4EfDTT/Gdp4mlne5n8U2Gt2vhuK70/xTcXMktxc+JbJ4NcuZpppZ7+R5pWd5Y3k1J0Mobyyj7GeHjTwLeFjTw1Sm6VTC0VR5PYYWrSlKnVw1HkoVISlGdOSk7vMX/a83UzX/hRnKcalSeN/wBplWqwlGdOriHV5vrFWnOMJUqlf2k6UoQdOUXCNvsTUtN07WNPvtI1ewstV0rVLO507U9M1K1gvtP1HT72F7a8sb6yuo5ba7s7u3kkguba4ikhnhkeKVHRmU416FDFUauGxNGlicPXhKlWoV6cK1GtTmrTp1aVRShUhJNqUJxcZLRpo0o1q2Hq0q+Hq1KFejUhVo1qM5UqtKrTkp06lKpBxnTqQklKE4NSjJJxaaufH3wl/wCCcv7AXwF+IzfF74J/sWfsufCj4oeZcyW3j74f/A34ceFfFWlNfRyQ339g6xo3h20vPDqX0UskV9HoUmnR3kbslysqnFdWEr18Bh6mFwVarhaFak8PVp0Kk6ftcNK18LUlFqc8J7sbYWUnh1yQtTXJG3Pi6VLH1adfG0qeKq0qsK9OVeEanLiacuaGKUZJx+txleSxdvrHNKUva3nJvu/iV+xt+yV8Zfir4H+Ofxa/Zn+BPxK+M/w0m0ufwD8VPHHws8F+J/iB4Sl0LUW1jQW0PxZq+jXetWX9gaw76xoKx3gXRNXd9U0tbS/drg44BLKsdiMzy1LAZji48uJxuD/2fE1/9n+pqdWtS5Zzqxwn+yRrSbqxw3+zxmqPuGuMbzDARyvHt4zLoe05cDiW62FjGtJSr040anNTVHESSeJoqPssTZe3hUsjgfE//BOH/gn542+I/i/4weMv2JP2U/FvxQ+IFhq+m+OfHfib4B/DDXfEvi628Q2U2meID4j1PVPDN1Pq93rumXE+ma1qF801/qumzS6ff3NxZu0Jww+EwuFwmIwOGw9ChgsVWp16+FpUoQw86tPGU8xhP2UYqEH/AGlRpZjJQUYzzClTx01LF04VlpiK9bF1sNicVVqYjEYSEIYatWnKpVpQp0PqtKKnJuTVHC/7LQ5nL2OF/wBnpclF8h6H8Tf2Pf2UPjP8JvCvwH+LP7NnwN+IvwV8CRaLB4F+FXi/4XeDNc8A+B4vDemnRvD6eDPC19o8uj+FBomjM+j6X/YFrp5sdJkl0y2MdjLJA++OSzTMoZxmX+35tTq4itDMsZfEY5VMW4PFt4qrz13HFulS+tQlNwxHs6arRmoRtng5PLsJVwGAf1PA14qNfB4b9zhayjUlWi6lCFqU5QrTlXhOUXOFeTrQkqrcjE+J/wCwx+xh8avhr4G+Dnxb/ZS/Z5+Ivwr+F+nWmkfDHwB4t+EHgTWfC3w10uxsrfTbTT/h7pN5oclr4ItLfTbS206ODwwmlxjT4I7LBtlEVGNX9o5jLN8dfFZrOLpzzKs3PHTpNqToTxTftp4dyjCTw8pujeEH7O8IWMI3gMHLLsG/q2AqVZV6mCpe7hamInOrUnialD+HPFSqV69WWJnF15Va1ao6jnVnKXo3wP8A2d/gJ+zN4MHw6/Z1+C/wt+BfgM382rS+EfhL4D8M/D/w/daxcQW9tdazfaZ4X03TLXUNau4LS1hvNXvY7jUruO3gW5upREm3pr4vFYmFCnXr1atLDQnTw1GU37HDU6lSVWpDDUValQhOrOdWcKUIRnVnOpJOcpSfNSwuHoVK1WlRpwrYhweIrKKdev7NONL29Z3q1vZRbhS9pOXs4e5DljoWIvgD8CoPjJc/tFQfBj4VQ/tAXvhZPA158cIvh94Tj+Ll14LSSGVPCdz8Rk0keL5/Divb27Losmrtpw+zwAW+IYwvNhEsBHM4YFLBxzqtRxGcRwqWHWa18PTw1KhWzFUuT67UpUsFgqdOeI9pKMMHhIp2w1BU+jFf7c8teN/2t5Mqqyj61+//ALLVZ4x1Vl/tef6kqjzHMXNYf2d/7Qx9/wDfMT7Xa+Kfwl+Fvxy8Ca/8LvjP8OfA/wAWPhv4pt4rXxJ4D+I3hbRPGfhDXIILiK7tl1Tw94hstQ0q8NpeQQXlnJPavJaXkEF3bPFcQxSpz4rBYTGxpRxeHo4hUK8MTh3VhGUsPiaakqeJw82uehiKanNU69GUKsFOSjNczvvh8VicJOc8NXq0JVKVShV9nNxVWhVXLWoVop8tWhWj7tWjUUqVWN41ISi7HiHwg/YO/Yk/Z+1nwr4l+B37Iv7Nvwl8UeBtO1/SfB/iv4ffBX4d+FfFfhzTfFYUeKLTSfE+j+HrXXrOLxGqKmu+XqAbVox5d+06EqfQ+tYhfW+WtUgsflmHyTHRpydOGMyfCY6WaYbK8TCnywr5fRzSc8zhhKkZUFmM547keKnKq+GWGw9SOHhUo06scJmNfN8KqsVV+rZricFDLa+Y4d1OZ0cbVy6nTy+eIpuNV4GlSwfN9Xpwpx9V+EvwB+BXwD0LxB4X+BvwZ+Ffwb8NeLfEuq+M/FPh/wCFvw/8KeAdE8SeLtchtrfWfE+u6X4W0rSrHVtf1W2s7O21DV7+Ce/u7a0tbeed4beFE5JUqU8rwmSTp055NgMBLK8DlM4RlluDy2fPz5fhsDJPDUMFP2tTnwtOlGjLnnzQfM79VSrVrZljM5rVKlXN8xxCxeYZpUnKeY43FKc6qxOLxsm8TiK6q1KlVVatSU/a1KlTm56k5PzRP2Gv2K4/g3qX7Osf7I37M8fwA1nxK3jPVvgjH8DPhknwm1Lxe9xb3Z8VXvw9XwyPCdz4jFzaWky63LpLamj2tsUuV+zw7LxMY42GT08Yli6fD0HTyGGJXt45NTk8dKcMrVXnWAjUeaZm6scL7JVXmWP9pzfXcT7V06tWjXzbFUak6WJz6bqZ5XpycK2cVG8K+fNKkWp4+algcFKMsU6rjLB4WUWpYei4cbq//BNj/gnrr3xK0P4xaz+w/wDsoan8UfDUegx6F46vPgF8MJvEWmnwrZWWm+FZoL5/DJf7V4W07TNMsPDV5IHu/D9npunWukTWcFjapD0YXFYnBZhi82wmIr4fM8fjsZmmMzCjVqQxtfNMxxNXGZjmc8Spe2/tLMMXXr4nHY9TWLxlevWq4itUnVqOXLXw+HxWAwuVYihSr5ZgsFh8twmAqU4TweHyzCUI4bCZbTw7Xso5dhcPCFHDYDl+qUKUYwpUYRSR9sVgapJJJJJJWSWiSWyS7BQMKACgAoAKACgAoAKACgAoAKACgAoAKACgAoAKACgAoAKACgAoAKACgAoAKACgAoAKACgAoAKACgAoAKACgAoAKACgAoAKACgAoAKAPyo/4KDf8Flf2KP+CZnjz4Y/DP8Aaa1f4np42+Lvh3WPFPgzQvhv8Mtd+IFzdaLomoppV3cXTaW0UcEr3hlSC1jee6aO2nmkiihEby+bQzXCYnOMfkdF1ZY/LMuy3NMZH2cvZU8JmtbNqOEkqn25c2S4+dWMU1Rp04TnJc6R31suxOHynB51W9nDAY/MsdlWFm6keepjcto5VXxVPk3iowzrLo03Jr21SvyUlOUJ8ut+wd/wWQ/4J7f8FINe1/wP+y/8cE1n4o+FtPuNX8QfCLxz4V8T/Df4lWOk2lxHaXuqWfh7xfpemp4j07Trme3h1e88KX2vQaJNdWkWsvp8t3bJL9FHLcTVy+pmmF9ljMBQlShiq+FqKo8JKu7UXiaL5cRSo1ZONOljHS+pVa044eniZ4jmpR8KeYYejjaOX4pVcJi8S5rCU8TTlCGLdOnKtOnh665sPUxCo061f6n7VY36tQr4r6v9WpSqr9Qa887goAKAPhzwT/wUO/Zs+IH7dXxb/wCCdXhzV/Fcv7SvwU+GukfFfxxpV14TvrXwjD4T1qDwddWraZ4seQ2eoajHb+PPDUlxZpDHsF3Mkc0slpcpHWURlneVZ9nOAXNguHM7w2QZlKranUWPxUMZKn7Cm7urQUsDiKc6nutTjFqEqclMrNYSyavw7h8d7tTijL8TmWVez/eRlh8LXxeHqKu1b2NSUsDiZwi1JOEFzSjOcYOTSP8AgoR+zfrf7ePij/gnDYat4rb9pnwf8ILX43a1pUnhW9j8Hp4IvH0NYmt/FrSfY7jVgniLSpn09YABHM4W4aaGWJc8mnHPaHFWIy981Pg7MMFlmde1XspQxOOwuW4uj9WT/wB4pqnmuCjUknFxnUkoxlGnOUXnEJZF/qo8wXIuM6WLrZJ7J+19pDB1c/o1frHL/u7lPhnOORSvdUKbk4+3oqf2/VEBQB558XPib4d+C3wr+JHxg8Xwa3deE/hZ4F8V/EPxNb+G9JuNe8QS+H/Buh33iHWE0XRLUi51bVDp+n3H2LTrcia8uPLgjIZxXnZtmuEyTLsTmmPlOGDwcYVMTVhFSVGjKrClPEVW5RjTw+HU/bYmtOUadDD06tepJQpya9DKcsxedZngcowEYzxuZYqjg8JTnLlVXE4iap0KSdm+erUlGnTik3KcoxSbaPDP2M/22/2f/wBvL9mzwt+1d+z54j1HVfhF4qfxRBBe+JdJl8N63o954N1nUdD8RWPiHRrqWWTSrqwu9Nnn2vNJFNp8tpqEEslrdQyN7OfYd8NYOGY5rWoUcuqZJHiCOOjU58N/ZapVp4is6nKrPBVcLjMJjY2/cYvB4qjeTpXfiZXjKWcYrGYHARqVcbgc0WT4jC8v76OPqUMHi8PRUYuSk8Vg8wwOKoWd5UcXR5owqOUI/nZaf8F/v2OPFXwn+FHxt+EPww/ay+OHw5+L37Wlx+x7oGu/DP4IPepp/j2zs9GvrvxbqseueJdCY/D1YNesVtNW0w6jrGoTxalbWmgST6ZexxPLcHiswznw+yWWHqZdV8SMkzDPslxeZJYbBYHA5bnOEyGv/bdROpUwFSOYYmq58tKvSo4PLM2xVarBYLkq7Z1Xo5Ll/iBj51aeYf8AEOMZhsBneFyqpHGYnGYrE4HNMyhTyZJwpY7/AGXLF70qtBOvmuRU17ma0a0f3JHPP865jRO6T11V9dH810Z8FeGf+Cgvw78T/t+/Ev8A4J6wfCT9oHTPiB8L/hBpvxl1j4x6x8PrOz/Z61XQ9SXw1Imi6B49HiKXU73X418UWseyfwxaaXNe6T4isINUku9IMdxjlmIo5llXFucupDL8HwdmVDLcx/tGSw9TE+2wyxUsXgox9pGWGpUm5tYieHxFShTq4yhQq4ODrvXNaU8pr8J4aa+uVeL8NisTgY4C9d4JYWvmmHcMyTUHQlOplNWPPS9vSp1MZllCpUhiMZ7Kl7x+zn+1L+zz+1z4H1L4lfs0/Fvwh8ZfAej+LNZ8C6p4o8F30l/pdl4u8PR2U2s6DPLLBbut7Ywalp9w4EZiktr22uIJJYZo5G7p4XE08FlOY1KNSGCz3L/7UynETi4wx2X/AFvF4B4mipWlyLGYHF4aSnGM41cPUhKKaMako0swzTKqklHMMlxjy/NMK3+8wWMjTp1nQq2vHn9nVhK8JSj71lK6aXvtc5R8/wDhr9qn9nbxh+0H4/8A2UvDHxd8Ha1+0X8LPC2leNviH8IbG/kk8YeE/CmuJo8ul63qtkYFhjs7uPxDoUi+XcSyxR6vpzzxxLdwl7wUJ5ll+ZZrgYyxOXZRmtDJMyxlJXo4TNcTSxtahgasnb99Up5dj3HlUoc2ExFNyVSnKKMZ/sFfLMLjP9nxGc4HEZnldKppLGYDCYhYXEYmla69nTrtU3zOMn8UYygnI8M/Y9/4KA/D79s74k/tYfDLwX8If2g/hrqf7I3xam+EHi/XfjP8PrPwZ4Y8f6zDe+IbBtb+FupWniLXJfEGgeZ4bubwyapaaFqcelar4d1GbTY49YjSFZXH+1eD8h4zotYfBcQYrMMLh8txb9jnODnl2GyrFVJZhg0pww8ZQzajh+VV6lWjj8JmGDxFOlPDRlWWZNZZxJjuGan7/FYDLcuzKpjsN+8y2rTzJ11TpUMRLkqTqQeHlLndGNDEUZQrYStiKfPKH3nUjCgAoA/LX/goR/wWR/YO/wCCZmpeE/Cf7S3xL1mX4p+O7OPVPCHwX+GHhTUviH8U9Z0aa8l06HXJNA0wwWGg6Rd6hBcWOlXnifWNEXXry0v7XQBqk+m6hHa+dTzPD4jM6uUYOGIxuNw0IVMdHC0nUpZfGpT9tTji68nCjTxE6DjiFgoTqY5YWpTxcsNHC1IVpd7y7EU8vjmmIlSwmBq1KlHDVsTU5HjK1Hl9rDC0oqdapClzKNXE+zjhKVRxoVMRGvOnTl6t/wAE/wD/AIKTfsq/8FMPhp4p+J37LnijxNqtj4B8Vf8ACEfEPwt448Ga74F8aeBPFbWUepRaNr+jaxbi2lkuNPlS5hvdD1LWdLYie0N+uoWd7aW30WIyzEYfL8vzZToYnLMzqYuhg8bhqvtKU8VgIYOpjsJOMlCtSxGFp5hgalSNSlGM6WLoVaM6tKpGb8CjmWHq5jjsokqtDM8uw2BxuKwdeHLUhgczqY6ll+MjKEp0pUcXVyzMKdNKp7aMsLU9rSpqVN1PvSvOPQCgAoAKACgAoA4L4q/ELTvhL8MfiL8VNX0XxP4j0n4beB/FfjzU/D3grSD4g8Ya5p/hLQ77XrzSPCuhLPanWPEWo29hJaaNpn2m2F9qE1vbNcQrIZV8zOc0pZJlWOzWtQxOJpYGhKvOhhIQniKkYtK0FVqUaUUr3nUrVaVGlTUqtWpCnCUl6OT5bVznNctymhWw2GrZnjsNgaWIxlSVLC0amKrQowq4ipCFWcaMJTUpunSqVOVNU6c5uMX4P+w7+1/4P/bv/Zo+H/7T/gP4d/Fz4V+FviHJ4kj07wV8cPCll4N+Imm/8Iz4l1bwvc3Gp6Lpmt+ItNFhqV1pE2oaLfWOs3sF/pVxaXJMEzy20P02Z5XVyuWCjVr4as8dlmBzSH1ec5OjSx9FVqdDERqU6c6WIhF3lFxcJwlTr0Z1KFWnUl8/gcwp4+pmNOnSr03luY1cuqTrQUadepSo4evKrhpxlONWiliY0Kkk06OMo4rC1Iqph5n1rXmHeFABQAUAFABQAUAFABQAUAFABQAUAFABQAUAFABQAUAFABQAUAFABQAUAFABQAUAFABQAUAFABQAUAFABQAUAFABQAUAFABQAUAFABQAUAFAH8lf/BUb/lZb/wCCF3/Yj/GL/wBIfiDXP4Z/8nY8UP8AszeA/wDULxTL8S/+TQcCf9nnpf8ArReCZ5Z/wVh0nwZ4T/4OUf8Agiz4i+AVvo+k/tHeL7jWB+0IfCiW1rrmsfB6K/utKtdW8dxWASS68z4dD4u2CajqyvcT+HdFht5ZW0/SdPWHTwpqUcN4neKVGc3Q4VXhXmWOzu1oZTT4l/1V8Q8dOrjJ/wACGP8Ab4Hw+x1eFZpxxEeHcXy/WMTRnUx8S41anhlwXiKkZTzOHiNleEyarCKlmDwC4o4BpQw8ZK+J/sqOKx2bUKKilhXHGcR0ebl+uQj+S/8AwUd/avhtPBX7U37XX7FH7eH/AAXl+O/xW+DX7QzWVp+014euz4N/4JZfDq6uvihpNjd/BpLGHU9GeHRtI0DX7DQNGtrDR9V0TxlrFx4cu9V0eTwx4tZ5/A4dxWZ5Jk/hxmuF56uHzVYSOIzbjnDwniOPaFLKsfUrZlluWVbxpvGZngYYxZRjsNKhl+Ehm+Wzhh8bhKFPA/S53gcLj8+4xyTMYRp4nLqOPcci4Uc6c+EK1GouTCZji6LpVarwlGGJwuJzjDYuGJqeyo5hTr4r2NaeM/Xr49ftz/H/APYn/wCCl/8AwSs/bU+OPx6+JMP7DP8AwUP/AGPvCvgj42fDrWfHviyf4EfDH47N8OdC8QS+N/D/AMP7zVn8C+Db7U9W1vwBff2tYaVZ6hJpx+IMsl08Nze7vts0eVcE+JX0jeCcdCtictweB4s4w4CqYyvHE4vAw4Hdb67w/k8qyqY6tOWH4Wq4CODw1SNLGZv4hZSp0alajRa+Gy+OccVeFngtxbgXKedYHMeGuHeMIYKhh8Fh84pcWRqPCZzncqTpU6lT/hczvNKlR0pfVcFwHhKFKVOlJUz7b/4NwfiP+0t+1N8Dv2rP29/2hPir8XPF/h/9rn9qr4i65+z18NvH3j7xT4n8GfCT4JeCda1fSdI0j4beGda1K70bwXpsviDUtf8ADd5aeHLPTrS+tfBOjTSxSNEj1eHynEcN+HPhzkWcSoY3izE5XjOKeJ82cas8dUxedywuDo5fUxGJc8R/Zy/sbEcQ5PhudYbDZfxNRp4anTpRjE6MwzHDZ34i8d47Jp1KXCuUV8t4VyDCRoLB4etHK8PPGVM3lhqUvYVcbjMtzLJMJmOKlTWJqZvl+ayrznVq1LfKX7LlxBYf8HfH/BQ21vZo7S51n9hjwM2kwXLrDLqa2/hz9lmWc2KSFWuvKitrmWQQhysdvO5G2KQr53hnOMuAfGLDxkpV6XiVlOJq0U71KeHjPOoyrzgvejSUsyy+Lm0o3xuFV/39Pm9fxH9zM/BCpP3YVuFs4oUpy0jVrPHcZVFSpt/HPkwOMlyxu7YWu/8Al3K2P4ek8Sax/wAHaX7YsfwyvNJl8caP/wAEvzYaLc33+l6PonjWbQfg5J4bTxGsG9oLVNS1LRZ7y3kAlezuUwh81c/McLUs8nwF9J2rw5KFLOsVnOCo8OYqr7NYaWdx4d4Tw2BtUrwnhpOlmeX4mlP2salKFXBYqFaElQrQXq8aSytZz9GJZ1GrVymh9dq53Rw0n9aWUvOPGKeN5VBqdOpUwWJpui24N/WcPKLSq05P49/4JTfHH4k/AX9uPwL8Nv8Agqp8cP8Agrp8If8AgpFq/iD416rYeA/jN8WJ/FH/AAT+/a90k6D4tGheEvh/4bi0y70O2j0GCS0vPBk/hW9n8CQ+LNDtLLw94ptpNT0vwXY+9QzjKsDwTxVj+FMPLH5jwz4a53nme8KcTe2r5+6uT4bF57Vz3A1sVJ49Y2hgMjxU518W6FeeVrNI4apnVCnisc/n86weY1OI8BT4gr4bCZXnnG+QZZw7xLw1Knh8nw0cfjspyuOU4zDUYUaE8FmeZ5lTw8sLRoVatD6/l9XMKGUV6PtJfnV8M/2o/wDgpR+3t8B/jb+2r8Mdc/4LneMv24tQ+O+r3P7PN3+ybbadP/wTW+GvhTw5r3h24Pwg8R+CrLxtBqerPb+HrvV7XxBb/wDCC39vf3C+Ff8AhJbLxN9r8T32s3hcBmXC2TcAYzLPa5lnGNoU814sx/F+HjXyziig83zTK8bPJMKvrdClltF4BYjDYV0KOEo5xSzTKsPSwOFo4PMKPfjcXlGd8Tcb5bmEFguHsrq4vJ+Hsu4erTo51k2Lo5VSxuV1M8xUZZfUeYYqviMFh8yxNKvUxf8AZE1mlOviMXVhltD/AEWf2dtY+IvxO/Zi+CmuftCeCx4U+K3j34I+ANQ+NPgDULFLVdC8deI/BOly/EDwxeaYzzLapZ63d6rp8+nPJL9mVWtHZjGxPqce5Pw7i824vyHL1DHcKY3F51lmFg6/1qniMixc8RhoUHiVpiYvBVfYSxCvGuk6sbqaPnuEcdnVDKsix2PqVqOfYOnhqtXFOksJiJY7BVEqeYewhGCwtXEzowxqoKFP6vKr7Lkhycq/gU+H/wC1nqf/AARq/Zv/AODhL/gmJeavdaT4s+H/AI5l1f8AY1sXu5BrepeGP2rZtK+Fttqfh8MRJLdeGvh/4h+G3j0xWasVv21ibHmJK1fEVa2aeIPgnwBwrXVfNOK6HiFT8G8+jVo2ea5bicTnGcZrhqGFofvKeHzyPBniRXwtWVoOfF+RRjJLE0lL72nRwvC3jVnfF+GjTwXDmZ8ES8U8teHw3LleUZ7lH1OnlVCrOo1HEKlnvFfDfDeKvJpYTg3MG2oYeaj9z/te/Dv42f8ABKT/AIJqf8EA/wBnT4OfFT4n/BDxbrX7aHwL0/8AaGX4YePfFHgObxzr/wAUY77x58UPBvjaXwrqmlN4r8Lf8JR4gv8ASJtB1w32k3lhpdjDc2cqQRhf0rG4yhjfpR+GPClCvTx/CeX5BxDw5HAxvUybOqfDfEXhZkizirl9Xmw9Wea1cdnubJ1acpUanEOYqm4/WavN+PuNbDfR08VOL4wq4LiLNpriahmHs1hc4yyGbcK8e47KsIsRTtXwuLyrKsr4by6tOjUhKVbJMNUb5qULeb/ttfEv9oL9nj/gqT8fPGv/AAVX+O//AAVh/Zv/AGWPFfxj8G2v7B37TH7E/wAU7vRf2Pfht4Pjvrm60/w78X/BGn6VqujXl7rGlW2nWXjnTTbXvjrWGsfFT3/hXWdEvNO8RWfyvhZiMNh8Xk+CzepBeINXjnMMRUwXFtSFXhTirJIZqq2U8PYNONKnQyuvl0FTxLoV6mEwmExuFqZ1VyTM8HnGJzP9E4/w1XE4ariMjw1TEcHU+CsvoYn/AFfpyp8S5Jn1TKsJhM3zmrOE51542GfV8ZVyyeK+r1Zzp06WT/2nhK2XZfl/3lqnjj44/tJ/8HBn/BQj9jGL9rj9pr4e/ADxP/wTB0PVfBOn/CH40eKPDtj8M/E3iCx+BE6fFP4TaO93qPhDwn8QGTX9WntvGOm+Hhqzx6zqA+1FbyQnwKWBrYvw9+kN/aUsVDG8LeIXC9bCRqzcq+Ew+TZJl+c47hrmrKdXD5DndbCVsu4hyrDyo0cwwOMx1GqlVre1j3ZzjcHhMZ9HjHZTHCV8LxPwdxC8ZiIQXsc2/tPNPEnL8HnVdUvZwxeY4DD0ctxuUY3ERqywmIy3LZwTpYaFI/OD/g2/+DmkfCf/AIJm/tz/ALcHjX9vv9qL9nfwR4P1D9qj4Raro2n+Mm8SfAT4W3KeCvhlqcH7TWmfBWTR72PxJ+0FolxPb2uianbyS3+thLLQbawmmuolb7PjHF4fKPCvgOvisdiqVPi/hTJK9GUE62KyGpLxNz7KaPDfBnK6dTJ6PEdfDxwVRUqsXTxmd47HKtQm4V6HmYPL62M8XeLMvoUPr8+EuNcwq4h4mvGl/rJh8Lw1Wq4nHcY4qadLMKGX4etVzTEVa9NUo/2Xhp1YypUKlKr4T4A/az+IHwK/bo/4JS/Ej9kz9oj/AILmeL/hR+1h+0Z4V+GvxT8a/wDBTjWTc/s6/tS+A/GfifwX4efxD8DdGOt3EeqQJp3ifV9QtLnWNBM+hWNx4U1Lw1rMd1Dfy3no8G0JvjmXC2ZZfhMDk+acC8WZjDIM2qqpxRhMbgMgxWOyzOKdRKanClWqZbjcRmFKeErVK6w9CosXlec18PDwuKHSnwFnHE2Dx+LxuccPcS5Lh457klJUeGqkFiMyeZ5Hi4TcalGderlNfA4fLOSvSjh6ecqrLC5llODnH6m/Ze/YQ1nxJ/wdH/t2eBY/21/23vD0vwh8C/Df9o+68aeH/jdNp/jn4q6dqWvfATxqvwA+K+trozJ4r/Z+0+HxTF4P0/4fvZ29tb+DvDnhrR1udumrI/keENH+y/DfijHyrVsyjwjx9w7wvVwOZT+s4Liqo8q46w3+snFdBpLNeJb5VLEPM70ZrEZnmlSEYSxS5PX8T/8AhQz3hHDRf1F8YcGcU5nSxOB/cYjhNVM6nQ/s3hKor/2TltL2ntqOF/fKNelSqTlU5JKXkfi3/gqt+23+zd+z1/wcX/EPwz8evir4s8cfD/8A4KPeH/2fP2f9Y8f+MvEPxB0z9nbwn47+Knxn0DU5fhloni6/1jRvBdnpfhXw3FpfhzTtIsrXRdL1hNAvF06VtOghb5ahVr4vwZ+j5h/rLw+Zce+JPFuRZ7xFKs6eb1cry7w64V4qjhp5rJTxap1cbhcTQlNVY1sDg81zfE5bVweOnTxMPop4WhT8VPEqq6VKeX8KeE/A2f4DJWlHK3m2Z52+HFjPqEV9VnXpVM3oZpiITozp5nUyyhhsyhicLKrTfu/7RHw+/au/4Iz/ABD/AOCRv7TPw4/4KUftp/tUX/7YHxy+GHwm/ai+EP7R3xo1D4sfDP4mp8RrDwrqOu658OPCOow/8U9p9tbavrFjol3qN14q8TaJd3nha60/xXCDqNrqn6FlzwuXeOeH8IY4H6zwvn9HinL6FfM6cJ5vk+JyPPck4bp5riMZGEPZVlX4jwedyjho4OX/AAiY3A5lXzXAY2rTo/mGNx2JzTwLzPxclVr4fiTJ8DkPENHD5XLkynE4fNeG+IuKFk0qLjL21D2eQf2U+dTpYijjqmNy/DZTjMJhJw6a++F/7ZP/AAUV/wCCvP8AwWj/AGYF/wCCmP7Zn7N37Pn7O1n4A8e+Ffh78Gfid4g0+NfFVz8N7KDwhpWg315q7t4D+HVjqkmsa3458FeC4dHtPiFe3Gmz6ncWmp6Pp2r2n5JkeJxVPwP4749xOJrZhnHBHHnihDIaWKrVfY1akeK/EOrh6ebV6co4vH5dleWcF4HK8ky2db2OT/WZ4vLZYV0q2Hx36RnWIw9HxU4L4Oo4Snh8BxTwZwzjc2r4dQjWhg8Jk3h/Tx9LLqU4Tw2EzPNcw4vnj8XmzpVataGFr4PFUcVSx7nhv16/4Nkf2pvjl+1n/wAEqvAHjP8AaG+IHiL4q/ETwL8Uvij8J2+IXjHUrrW/GHibw94T1OwvPD1x4p1+/km1LX9YsLDW10d9a1S4utV1C0060n1O8vL43F1N+08U0KEsu4HzqnQoYfEcScI/2nmFPDUaeHoSxeB4o4m4cjXhQpRjSp1MRgsiwdfFunGKr46pisU4qVeSX57kjxOGz3j/ACKtiJ4jD8O8X/2bl8pyqVJUsLX4b4dzatR9pWnUqypRzLMsfPDU5T5MLhalDBUIww+Fowj+a37Att4Z8cf8HY3/AAVK1b45xWOo/Fj4e/CDTLb9nez8TLDcT6H4Uh0b4NaVPqfgqG/3mz1BfAOp2hW40oJcDSfE3iiQEQX+os3x3hG2vCnxOx8Uln+K8UMdhMzrpcmYT4cjxj4i4GrCso2nPLISybgPAe3qKUfY4bIcOqvs61GFX6TxOcpcdeGWAqPn4cw/BWFxGVRqr/Zv9ZHw5kOZqlhpSSVWqsbmfiHjnRTko4yjjq6iq2BjKj9pf8HFv7S/xi/Zn+GX7Mfwb/ZL8a237NfxR/4KF/tc/Dv4E/FX9pDwNptho3xA8MeEJbSy0VtVj8U6eLDWLPxKYdS0i203xI2pQa5pnhjRNX07QtT0t5Y7yz8rKMI+IvE7gDw6ni8Zl3D2d1eIeIs3hlNf6pisZjcJmHBuVVMNQcI2+s46jndHEYl03SxGPxeXZDg8bUr5ZVxOExHo5pjKfDnh54geIn1TBZlnPDWV5XlWWQzNQqU6WGqYHjLP6U5+1p14zwmGlkeZ4PD0qtKrhsDPPcxzHC06eY06VaPx3oXhr9oj/gkB/wAFt/8Agnt+yd4D/bo/a8/a3/Zx/bw8D+PNP+KPw1/a6+LEvxn1/wAMeK/DFhrzjx94Wv5dN0m28LwTarbaRqcE2l6RZ389lpnifSdd1bXrN7I6b9BwVmsc74o8QeA8ZgMK8vyjgejxjkOZ+ygsZlNb6vxVj6eCrYuMYSxDkuDMZl86cPq2XYiPEuEqvK45jl+GxtX53jPCVMk4R4M41oYnHTzbHcc4fhPOcPCTjleZYfF5pwVlFbERwsnWlT9jHjL6/BVKtfG4SrlFBRzKWDxuOwk/yv0PR/29v2sP2Wv+C2v7VOsf8FU/25fh/pv/AATy/ae/aO1n4CfCjwP8ZPGGnaNNrHhbXbzxJd2XirxX/b48W3Pgiy8K6Vpnhr4e+BNK1LTPD/w+1L+0df0aDy9U1XStR/OslzTGZN4D+B3iNVr1c04jzdeH/C2IqY+bq0quDzfGcCYTM80x6lzPNuIMXjePK+JlmeZfWK0sFltPKsQ8Vg8TTjl/2mYRwuZeMXihwFHDU8Dk2V4HiDiH/ZVGNSden/r3HJctwicXTyzKMAuDLYvCYSEY46WYUsRD6risuhVxPU+MvH3/AAUP+AXwF/4Iy/8ABW7xN/wUz/ap+LfxV/bE/aN+Dvw/+J/wP1zxJH4e/Zzj+F3i0XJsPCVn8KfDZsPCd7cz+HfDN/Y+NdZ1PSLibxPr+tR+LrOHQ/EWlLqV9+yZbQwuU+OvAnAP1Wjjsr8TMho5zxDVxsXVeGxnEs+Aq8qGR4ebnQyjAZThvEKpTybD4XlWXYvJqOKwjo4bHVcvw/5XmOa4jM/BXxB4yoSqYDH+HmKzrLOG6dCrO8ocG1OMcreNznFtrFZxmGa5pwfQx2NrYqpbFZdj62VZjHHqjHE1Pt3T/hX+11/wUj/4LKf8Fi/2Sr7/AIKbftm/s0/s6/Alvhv418M/D/4J/FXWNHlg8R6h4B0rTvC9n4e1HU9Quz4E+G2kand6prvj3wV4MttHsPiBfXely6tc2Wp6Xpur2v5TwosVivB3jHi/FY6eIzfhLxG8SMDkdTHVan1SnUxHGPiCsLPPa8KlLF5hlOTZbwXgsvyXK6mJpUMphWr4rLauCdKtRxn6LxLj6OA8SeFOGcPgIU8FxFwJw9mmazwyUcRLCZbkPAbx2EyulKnUw2CzXOcfxdVxuKzj2FevWjhauExWHxlLGt4f55/ZQ/4KQeJfi/8A8EU/DWi/tz/t/ftufDjxh4G/4KA67+y74M+IP7GL3nin9tT9sPQNF8D6V4g0H4ReD/Gt2t7rTatcaj46t/P8d6jfNd6nY+H/AA34b1i91bU9fij1L7fPqmCz6fg1mVLLc4lnPGXB2dZpiODsop08FPNsXluc/wBl087x9HDxw9JYXLMNWyvLMywEYtZtmmJxeLlSnjZPE4bgw+BxXCua+MWTVcyymrk/COa5fQpcWZvJ1MHkVHFV8W8RgcDKtUrTVbH/AOrub5rl9R1pSyfLcXP2NSllGXKgevf8EhP2m/2g/A//AAUZ/wCCh37HFn8Rv+Ck9t+zzoH7DHiL47/Db4Zf8FO9Za7/AGpPhX490qy8BrFrlvJba5rUXhjSdXk8aa3f6Mmh3WlpqmltoGoaxpv9vac97J8xxZj8XP6P/j1mMsVl0c84LjiocO5xkWInRzXJsPiuEOJ8Y8HjMTRcatDMaVWlleLoxp4mvTwiweEzDLZYKeaY6jL0cuwGFoeKPgkqVDNFl/GNelQz7Ls3o05ZPnNSnxDUorMMvoVLuvhPY5VUwNarXo0K1TF4jOMvxVPEYfA5fUhgf8EYfhz+238bf+CbnxT/AOCqvxx/4KbftkfELxJ8Ov2ev21/h78KPgvqvxW8X6l4PsNP8M/D/wAfQWXjPxprera9d634p+I+j+OrubxR4U8VXLvrPh630Hwnp8GrzW2i6Ta6N7nibNcK+GnE+aYSMamccaeGOJrvHQTwkuHJZPnlLL8qxWQfVpRlg80WF4OxKx+ZUHhqmNnxJmdWpTeNnjswzXj8L5R4v8V+FckxsIwyfhPxb4ZwWJwU0sRDiJ5xlmW5lmmGzhVrwxOUVqPFuDw9DK60K1DDyyi8F7GvRo4Twuz+Jf8AwVP+Of8AwRc/4JQfHHw/4+/b9/aA+AVn8Rv2k77/AIKC6l+yt8ZfFL/ts+NPB2jfGrxHpPw+ntvH2pP4n+IXiDwr4b8Pab4jtLqwX+0dDt4LPSrfxIdK0+30bXNC7+MI5XlPHnDmM4io43CcGS8K8ixFKrksKdDB4Xiuvk2IniM14howqYfD1qbqPJMbSxWPdPDKGEz11cfg8xxeDrVvM4clmOP4c43wWRVsDV4rh4g4KlhoZw61etPhuOByyvj8tyGo5Slh8RiKlfFUJUsJGtjPrGMy2ph8vx+XUM3wdX3v9o7/AIKTXFn/AMEqf2EPhT/wTP8A24v2ttX0z9tD9ueT9mDxX+1B+1L4m/4SH9rf9nrQtV1PTdS8RfDDXfHNutjLpviHwv8A8Jj4aXw94k0XWLq6g8BWskHhzxXie31WzWMyvG8Q+Jfg3wRmOJo0Mh4m4bzfO6+fcNyll+N4uweScV5bkVB1HKlRrfX1WzzG4DGJUMDPMsxyDKPbRxOV5hi45jlh8ww/DHAfjNxtSwtetnXCuZYDDUeHOI5Qq4XhzG4/hHMM3rLBQlDE0KmV16XCVapR9p9djl9fiTMpp0c2yylTwf0VoXhr9oj/AIJAf8Ft/wDgnt+yd4D/AG6P2vP2t/2cf28PA/jzT/ij8Nf2uvixL8Z9f8MeK/DFhrzjx94Wv5dN0m28LwTarbaRqcE2l6RZ389lpnifSdd1bXrN7I6bHBWaxzvijxB4DxmAwry/KOB6PGOQ5n7KCxmU1vq/FWPp4Kti4xhLEOS4MxmXzpw+rZdiI8S4Sq8rjmOX4bG1Y4zwlTJOEeDONaGJx082x3HOH4TznDwk45XmWHxeacFZRWxEcLJ1pU/Yx4y+vwVSrXxuEq5RQUcylg8bjsJP8xfBPhX9vH9sf9mj/gtx+0zr/wDwVW/bp+Hej/8ABPb9o39qbxB8BPhT4C+Mni/TNKl17wTcaz4yksvFfi06/wD8Jdc+A7Pw3oOleGPAfgHR9S0rQ/AGoNqPiDQkj/tLU9L1H89yLH4zK/AbwU8RauIq5nxJmeF4I4frVcdUlUo1cFjKvBKzfM8eruebcQ4/EcbYqpHNsxdevDDYCjl2JljMDXhRwP22Mjh808afETw9pYalgcowjzHNb4eMVN18TjONMDkmBwsJRdLLsoyz/VNTxuBwtNQzL67TqReDxOAp4iv/AGYf8Eb/ANoD4k/tSf8ABMD9i347/GHXJfE/xP8AHnwY0iXxt4nuY4Y7zxLrmgajqnha58RaitvHFAdU1xdEj1TVJIYoo5dRurmVIo1cIP2fjrA4bA8QR+qUKOGp5jkHCGf1MPh6ao4ahi+JOEsk4gx9HC0I+7h8JTx2ZYiOEw8Pcw+HVKjD3aaPy/grGYrGZLXWLrVMRUwHEXF2T0a1ac6taeByXirOMqy1V61WdStiMRTy/B4WlXxVapOviqsJ4itOVWrNv9MK+PPrQoAKACgAoAKACgAoAKACgAoAKACgAoAKACgAoAKACgAoAKACgAoAKACgAoAKACgAoAKACgAoAKACgAoAKACgAoAKACgAoAKACgD8ff8Agor/AMEW/wBnn/gpN8aPgl+0D8Rvjp+1x8Bfix+z/wCGNf8ACvw98X/sr/FLwd8L9as7HxFqDahe3cus6/8ADDx3rlpqkRmvLOC88P6poe7T7+8tLyO7SRDH5uDy2GAz3NeIcLicZSx2c5PlmR4yEKyhh3gcrq53UpxhGnThWvio5/jaONjUr1aFehGhTjRp2rOt3YvHzx2SZdw/isPhK+AyvOMfnuF9pR9pVWYY+nkUZVJOpKVJ/VZ8O5biMFKFKFXD4mE60ark6fsk/YO/4IffsTfsB/FXxT+0H4Ml+NHx8/aT8YabeaLq37Rf7VXxK/4W78Wo9H1K3is9UsNN1S30Lwr4f06XVLKCLT9R1m18Np4ju9LVtHm1ltJlnsZPchiadHJcxyDCYLA4HLs5oyw+dQwlGVOpm+GlWjiZYXGVJVJtYSeKjHF18LhVhqGMxdLC4rG08RXwOAqYXxcRhPrmZYHNMdisZjsTlUvaZTHFVuejllX2VSh7fC04whevGhWq0KNXESr1MLRq4inhJUI4rFKv8P8AiP8A4Nb/ANjfXvDXxk+Edh+1V+354N/Zf+L/AI41j4oyfspeDPjp4Z0v4H+E/iVq89rPH4r0vw1f/DbVjrsmgNYacvhuy8ZS+Iktf7N02XWJtdudN0+e18XD5fyZLkOT4zGYzNv9VadHC8M4/NKsMZjMlwUcT7fE0cJ7Sk8Oq+No1cxy+vi1QjUjhM6zqtRjTzbMa+aP3sXmdXFZ7nOfwoYfB4riWWIrcSUcDGphcPnOKrUa0IVsQqNSNSFOjiqlHM44WnUWHljcBl9GUP7IwkMqOU/4OOv2IfF/xS/4JQfAH9j/APZp/Z2+L37S3xH8EfFj4CeBfg/f+E9Gl8R678NtF8B+D9W8Lal8RviNqGiaRa6baaJqHg+3n8La7fy2mh6GNY8TWerMtlBpkcKacUSzLjzxa4Vzqp9SyjF53xLxTmnEOdVIVcPkWXZTn1KUcwy2riassRLC0K2fY/Is4oUa+IlUqYThvEzVWvVwyp1cuE6WW8IeH/EuUOriMZhMs4XyXLcowLhTxeb4/H5ZmeW1cNicPh6MKXPi6WU4LNqFWvhsNr9feBjToxzH2tL97v2Kf2avDv7Hf7JP7O/7MHhZYDpfwS+Evg3wHNd28Swrq+uaVpFv/wAJR4hkRAB9q8R+JpdX168bkvdajM7EsxNfX8XZvQzziPNMwwUKtLLXWp4LJqFaXPVwmQ5XQpZXkOCnL7UsHk+DwWFlJ6ydJyerZ8fwnluJyrh/L8Pjo045pXWIzTOVSlKVH+285xVfN859hKTcvq6zPG4pYaLf7vDqlTjaMEl8F/8ABQX/AIIjfsy/t+fGvwH+1HN8T/2jP2Vv2rPhzocfhnQP2iP2UfiTD8M/iDe+H7f7ethpevXdxoeti4Glw6tqttp+raHJ4d8RrZX76Xea3e6NBbabD8XgcA8qzPNczyrGYzL559Tp088wuHquGDzOVOhhsL9YxFKHJU+szweCwWDqyjW+r4jD4LCRxOGrzwuHqUvscVjY5jluByvM8HhMwo5VVnVyqviKSni8u561TEujh6suaDwqxlWtjKdGrSqPDYrEYuvgqmFqY3GSr7P7CP8AwRW/ZR/YK074+at4O8W/Hj4yfG79p7QNT8M/Gv8Aaa+O3xKbxf8AHjxJour29xHeadpXjDStH8PR+Hoftty2r/2hZ2EviO+1W10m817X9al0PRzY+jmUKGN4Ox/AuCoxyHIMz+tVMbHI39Rx1fGYihjsPTzCeJhFwhjMDDMswngHRw9HD4etjcXiHh6mIxWJq1uHAyr4XirLuMcVXlm+dZS8Msv/ALVisZgsNRw9bA1nhlhql5V6GK/szL6WKji62IlLD4WnhsPPD4VyoPyb4B/8EGPgn8KP2lfg3+078Xv2uv27f20fFf7NMWtw/s2+GP2t/jhp3xL8I/CF9etBY3WqaZa2fg3QdS1XW7e1itY7O6u9Sh07fYaXcX2kX93o2iXGm9mAxn1Kec42WFwWLzvP8mrcPZnneJw6lja2TYmhjMJjMGkpKjL6/g8zzXC46eJhiVVpZpj50YYeviq1afHmOCp5hh8DlvtK+EyTLs3wmfYfJsNUccIs0wGKw2OwFV1JqeJjRy/G4HA4jBUqNalOn9UpUKtavhJV8PV8xm/4NyvgX4Q8c/E3Vf2Y/wBun/gpL+xd8JfjJ4x1Px38Q/2dv2W/2krb4d/CafxDrW1dWl8L2D+DNU1Pw9bahBHHZTxXN/rk0Wlxw6LYXNlotlp2nWXk5ZhvqGVZdkOJxWNzjJMnp+xyvL80xVWusLhlJSWBlXi4V6+DkowhX55/XsbyyrY3H4jFzeJPYzTGzzLNMZn0aOGwGe5k+bMs0wdGMK2MrudSrLGzhUdSnTxnt6+IxFF0lHBYSrWn9SwOHpynTn/QF4S8OWfg7wr4a8I6fd6rqFh4W8P6N4csr/XtSuNY1y9tNE0620y2u9Z1e7ZrrVNVuYbZJtQ1G5Zri9u3muZiZJWNexmePq5rmWYZnXpYahWzHG4rH1aODoQwuDo1cXXqYipSwuGp+5h8NTlUcKFCHu0qSjCOkUeLleX08qy3L8ro1sTiKOW4HC4ClXxtZ4nGV6eEoU8PCtisRJJ18TUjTU69VqPtKjlPlV7L8aP2z/8Aggb+xD+3T+2/8Jv28/jFqXxf034pfC4fDYXngzwXr3gXT/hh8TV+FXiWfxJ4YHxI0bXPh14i8Sap56yw+HdcOjeK9COpeF7Cw0uL7HNbm9k4OE0uDeJMdxPlS58fjczoZ4qWKlOeGwmeYXKcHlOEzXBxoSw9aliMLDLctxtKnKtUwzzHA0sRVoVIVsXRxPdxLfirhujwvmTccDRy7MMmWIw8pQxksmzTFYjGYvLHOo6tCFF18dmc6dWjQp4mm8zxb9u5xwksN9Zft7/8E3vgj/wURi/Zuh+M/in4oeFk/Zf+P/hT9orwL/wrLWPCukHWfF/hFJEsdF8W/wDCUeDfF4vPC90sn+m22jDQ9WO0fZtZt8nOeV0o5Txxw1x9h3KpnHC2EzTCZfh675surQzXMeHc0rTxlKCp4mpUpYrhjL1SdHFUI+xqYyFSM51aNTD5ZvRhnPB3EnBGJvSyniilSpY6th7Qx1CNHLc6yqP1OpNVMPTvhM+xztVw1ZKtDDTS5KdSlW+Gf2iP+CAPwR/an+KnizxD8a/2zf8AgoR4y/Z98dfGKX46eKP2LtS/aGhuv2arnxvPrUuvzabpXhu68IT6/wCH/Az6nPc3UfhrSNftrzTZ7qabRNd0qRbZrc4eoUMixGRYqtRpZ/W4WxtfMOHJ5/COOlluJryxbjKcrU5YqOEo47E4PCKbhJ4GrVwWNljcNiswp43uzrGYrNqWY08NXnkLznLMvynOKmR2wjxuFyzD4ChRnyTValTxVaeWYLF4uvKnVVTGUKWKo08PWw+ElhvtbwN/wTJ+APw9/wCChnxI/wCCknh/X/iWvxj+J3wE0L9nbV/AVxqvhM/B7SvA/h9PBcNjd6DoNt4MtvFlrrf2XwHods8l542v9KWN9Q8rSkM9v9j0wX+yYDjvLqreYUvEPPsLxDxBUx79rWeLw2XRy2dHDSpexjHDYqkva4lYiGJryrSk6denTfs1zY9QxtHgHDwpU8Dh/DnJ6+ScPUMCnTh9Tq4zOsZT+t+1lWc6mGln2Mo0Hh3hoKjSwinCdSlUqVvhT4M/8G537HHwUm/at8KaD8Z/2u9Z/Zy/a08KfEvw14u/ZL1v4yWo/Z+8IXvxSv8AQdQ1fxt4N8J6V4V024Xx/wCGP+EZ0TT/AAH4w1+/1vW9C0mxisdUu/EPlwzRecssp1OCsPwRjsRi8ywuX/2EslzbHVY184yNcO5vhc9y6pllWdOWDo4mea4LCYnMaksFOhmioypY7C1oYnGLE+nis1xFfjB8aUoUcFmWKxOaYrOcLgozw2Bz6Wc5RnGR5jhM0hRqQxFTLcRgM/zZwwVLE0vqWKxSr5bWwSoUKdPifhn/AMG1f7M/grxR+yz4r8aftj/8FBfjZP8AsV/EvwH47/Zn8OfFX42eC9f8C/DHw/8ADzV7bW9J+Gmi+DP+FWR6LYeEtYvNM8Px+JbjRIdG1+507wzoOkaDqvhzSrI2cv0+X5vicBn9DilwoYzP1lGZ5NjswxkJ1auY4TMMqllFGFWftFiaVPK8PUxFbA0qWJUauMxeKxGZPMG8NDC/OY7LaWMyXMuHI1cRg8izHFyx7y/CzhTp0cdWxVXF4vG3dNwr4vFVK9eMqtenONGFWp9Xp0p1sTOv9R/HT/gij8BPjH/wUG8Nf8FIfDfx6/av/Z++ONvD8P8AT/iZo3wB+Ktj4E8EfG/QPhtqWg6ho3hj4l2n/CL6hr+o+Gdcg8LeG9D8a+HbTxBa6F4l0PQ9ORtNstXik1mXyeF0+FcwzjFYOU8Zgc6zGOc4zIsxk6+TSzang44SlipYOPs1Wp05xeYRw2IlWhDMqlfE0pUoYivRqenxHN8TZPl2V4y2GrZTlmOybLs4wK9hm2Ey7Ma2PrYmGHxXvewxcP7Ux9LDY6lGFenQxHsKzxNGjh6dGvof/BCf9iGz8Gf8FD/h54uf4r/E3wX/AMFLPi1L8aPjfonjbxR4bUeDfG0fiXxD4y0a9+EOoeFfBfhjU/DI8NeKfEdzrGhy+ILzxbexyWGmW2oXWoWa6hBqXBUy2hU4G4T4D5qtPAcFZ3j+IcgzalKMc8wuZ4/LsmyipVeIcJYKcFlmSUsHOk8AqeKw+PzXD42OIwuM+r0uxZjXjxfmnGPLSljM54dyzhfMstnBzynFZVlkMZCEJ0HL60q1eWNnWnXhjI1MNiaGExeXPBYvDUq68Q/Zo/4N0v2XPgR8bPgb8aviX+0v+21+2LL+ys0P/DLPw3/as+Ndh8QPhb8CDYGyOh3Xg7wlpnhHw9Ba3nhx9M0mbQ7Syn03wvZ3Ok6RdN4YludG0aXTvpsDnGKwWPzHPHGliuKM1wNfLcZxNilVr5t9TxNLEYfEU6NepVnLnr4bGY2jOpi5YyVH63WxGB+p4yTxL+fx2WYfGYGhksZ1sHw5QxtLMHw9g5xoZZiMVSqRrQeJo04R5qKrQhKpSo+weLpKeEzCeNwVfEYar97fBL/gmb8C/gP+13+2l+2d4T8WfFXU/iZ+3RpnhTSvir4f8Ra14TufAvhu28I6R/Y9m3w+0/TfBWla/ps15Bia9bxH4k8UoZx/oyW0RMZ+Tw+TYXDcA8TeHUJ15ZJxVnef57mOJlOH9p0sTxFiuKcZjKODrKmsLTw9GrxfmqwqrYOvVjTp4GNWrWlRrTxPrYytPG8YcP8AGtRRjmvDmR0MgwVCmmsBVwmHp8LUoVcTSk5V54h0+EMqUpUsTRpuVTHSVJKtRjhtz/gm/wD8E7Pgv/wTA/ZyX9mT4EeKPib4w8DDx94u+Ijaz8WdX8L614sbWvGUli2oWv2zwh4P8D6ONMtU021jsoRon2pf3z3F3cGRRH9Vjc2xOPy/h3La8aKo8NZPUyXBTpxnGrWw1XOs3z2pVxTlUnCdf67nWLhF0oUaccNDD03TlVhUrVfNp4GjSzfiXOYOp9Y4ozlZ3jqTlF0KGJWWZdlUaOEXKqkMOsPllCbVepXqutOtL2vJKFOn8pf8FDP+CFn7JP8AwUI+M3g/9p3VfG3x7/Zl/an8D6Za6NpX7Qf7Lfj+z+HXj3VNM06K4ttItvEk1/4f8QW95caNZ3t5Y6brujL4f8Upp00ekXWv3ei2dlplv81gMveU5nmWaZTjMZl9TOVH+18Lh6zjg8fVVChhJYmpTio1aeJq4TC4bC1nSrQw+JpYeg8Vhq9SlTqR93F4/wDtHLMHlWZ4XDZhh8tcv7NqYinzYnAU5YmeO+rUajbpzwix9SrjqdGvSrfVsVWxNfBzw1TFYmVXyw/8G5P7C2vfsofEn9l74rePv2pvjdqvxU+Knh744+I/2l/ir8ZY/FH7SWnfFjwp4eufCvhvxb4Z8aXPhceH9POjeHb/AFTRbfTdU8I65aXunajMmujWLq30+8s/QxsYVY8Mf2VH/V3EcIZrnGdZLjcmf1bHLMeIIZPTzqtjMQ+Z14ZlHh3IZV6NGOFpUsRk+AzDBRwmZ0Vjn5+BcsNis/xOOl/bUeJclynh/NMHmnNiMD/ZWR4nNcblFDB0OaMsLPA4rO82rU66qzq1YY/F4LEyr5XiKuAn6T+xZ/wQ1/Z+/ZJ/aPs/2wPHf7QP7W/7bH7TPh3wdcfD74dfFb9sf4vD4rar8K/B1zb3thPpngGJdD0mXT7i40vU9U0yS81S+1dLOz1XVk0O10ZtY1Z770sFmLy7C51RwWFwuHxnEvs1xDm0acnmOaUoVMNWeGq1nPkVCdXA4Cc5unUxzjhKWF+vfUXPCS8/F5fHHTymGIxOKnlmQVJVslyVVFDK8DXcJ04YhYeEI89SjGpN0qUXTwMa3ssY8G8dhcJiqHYfDD/giv8AsvfCj9nf/goD+zT4e8ffHe98D/8ABRvx18UfH/xn1fWPEngGfxV4S1X4r2FxYa3Z/DC8svhrYaRpOm6bHdSyaNH4r0Txjdxy7ft93qCAofkpZBg5eHXBnhn7XELI+BsZkWOynF81P+1cRX4exvCmNwP9oVvZfVKtOpU4OymGKjh8FhZVIVcd7KdCVahLDe7DG1Icd8S+IHJTeccVZfWy3MsK1L+zaeHxH+tLrSwdJSWJpVXLi/NXCVXF14wVLApwn7Gu8TQ+Jv8AwRG/ZY+Kv7JX7Dv7G/iH4gfHuz+Gn7A/xD+HfxJ+EuvaP4l+H9v438Ua18OLbVbXS7P4jahe/DO/0LU9K1FNXum1SLwz4d8KXbOsBsr2zVHWX66WZ15eIfCPiVyUlnfBeW4HK8qwiU/7LrYbLqXCFLCyx1Jz+tVa3/GFZRKtOhjMNCo6uYKNOn7fD/VPl4ZFhIcCcXeHyqYh5RxniM+xWZ4pyp/2lh63EWYcR5jjngKvsvqtOFOrxRmUMLHEYTFOnTp4NVZV5UqssR+GFj/wRM+If7Zn/BZf/grp8S/jDrH7av7IXgDxO/wxT4EftJfAHxRqnwjh+KXh3xP4J0vw78U/Adr4ivdF1TQfiH4J1vTtNtLXxVocUbi3vNOtIru4iha80+/+O4ByWnS8NOJMHnE8RhsVjvFDjSGL4cxTpfVeIOFc4428Qs69rjstr06ixWDkq3D+NwGKlGWH/wBsi+TEKcoQ+n4tzPFPxB4XrZdTpYnLcN4fZXiaec0FJ18j4sybIfD7KstqYTH0ZxngswpwfFOEq0Lxq1KNPEuLpShQrx/Xnxf/AMG7n7CGsfsUfAT9izwLrXxy+D1h+zP8U2+Ovwi+Pvw68daTpn7QGk/Gi6dJtW+ImreLLjwtc6FqOr61NbaW1zHY+GNHh0lNA8Ox+Ev+EaXQtMNv9PmuLxeY8RcMcT4XETyfMOEMnxnD2RUstlNYPDZFmWLo5jmeXVKWJniKtWOOzSj/AGtXxDrxxEswq4lOo8vxeMy/EeZluFw+BybijIsVSjmuA4xxuGzPP446yniswwOBq5VgMRTWHVGhSjg8nr18npYeVGph54GvWqYinWzOazKPd/sq/wDBDj9nv9lr9oT4p/tUD9ob9sL48/Hf44fs/wDiL9n34t+PP2hfit4Y+Iep+MdH8UarpF/f+LpLs/D3TNV03xNp1h4f0Hwx4bsrPVV8H6H4a0eyso/DFxei41GfzczwGCzHgvjvgKGGhgMh4/pwp5q8GoRzDCt5VmWV4rEYPFzhOnUxmYSzXGZljMTmGHxzlmFS1CFDAQpYCn2YbE4yjn/CHEtbF1cbmXBWMWMyiOJ1wVqdRVMNg6uHg4SjgcNecYUsNWoVajqTrV69XE1Ktap9Bfsjf8EuPgH+xr+wT4l/4J3/AA28X/FvxF8GfFehfGHw/qninxzrnhC++Ji2fxri1mDxRLZ6toHgbw54XhudPh1u4XQXk8ITxWzQ276hDqZEol6OLo/65cPUuG8ybw+Co8O1+GoVsBanivqeJxuZY+rXc8QsVReK+s5rieSXsfYxpRowdGUoTnUjhCX+pfFFTizKkq+YVOKss4udDH3q4NZhlOByPLsLh+Sh9WrfU5YfIME68Pb+3nVqYmdOvSjOlCj8lWP/AAQa+GHgL9mf9mv9mr9nr9uf/gob+zPp/wCzFYfFnR/C3j/4LfHTw54M8XePND+M/jSTx34t0r4q2Wh/DzTPCfiqHTtbkz4RuLLw/od3oMSq0k+o3Obg65vVrZ1mc8wxVarGhiOFsg4Qx+VUqk/7NxeWcOQxkMBilRqyqyw2byjmGNhiMfh5wjVpV3Rlh/Z0sOqOOX0aGX4XFYenRp1atfiDEcS0cbVhH63hMficFgsvq4eE4RhGtlk8Pl+ElPB4iFSTr0vawr041K9Oro3H/BvR/wAE8r3/AIJ+2X/BO++0r4sXfw70/wCJl38cbX4yS+OrE/tCxfHS/tjp978XF8ajw1/wjR8UXOjEaBNYP4IfwpJoscNvJ4de6ijvVnN5SzHFcHYzAylw9iPD/BSy7hGeRylhHlWX1cZUzLGYJTk6tSrh8fmdRZjiYOpB0cXh8DUyyWXLK8rjgtstnUwc+K54+cs/nxvXeK4neeOWM/tHEKFKnh60W5QnQqYONJqhUhN1ayxGPWYzx6zXNljtz9iz/ghr+z9+yT+0fZ/tgeO/2gf2t/22P2mfDvg64+H3w6+K37Y/xeHxW1X4V+Drm3vbCfTPAMS6HpMun3Fxpep6ppkl5ql9q6WdnqurJodrozaxqz33oYLMXl2FzqjgsLhcPjOJfZriHNo05PMc0pQqYas8NVrOfIqE6uBwE5zdOpjnHCUsL9e+oueEl5uLy+OOnlMMRicVPLMgqSrZLkqqKGV4Gu4TpwxCw8IR56lGNSbpUoungY1vZYx4N47C4TFUO/8Ag9/wRn/Zk+CnwC/4KAfs6+F/Hfxy1DwX/wAFGvGfxd8bfGjVde8R+A7nxP4T1H4y6JqGheIrP4YXmn/DjTdK0mw0u11K4m0JfFejeMbqG5ETajdalErQv8rHI8LHw74Q8NFUr/2HwVUyutlWLcqbzWvUyirwzUwjx9b2awlWMv8AVPK1Xjh8HhvaKpjXB0nWo/V/epY+rS8QM98RlCnLOuIaVGjjsI1L+zIQpYriTFv6tSUliqcp1uKcyTdTGVeWnTwcUualVniPtT9jP9lL4ffsPfsw/B39lH4Vaz4w8Q/D/wCCnhdvCvhnW/H9/o2p+MdSspNU1HWJbnXr7w9oPhjRZ7trzU7kKdP0HTYEgWGPyC6PLJ9hnWc4nPcZRxuLp0KdTD5TkOTU44eM4w+q8PZJl+Q4Kc1UqVJOvUweW0KmKmpRpzxM6s6VKjSlCjT+cyfKMPkuGr4XDVK1SGIzTOc3qSryhKaxOeZtjc4xUIunTpRVClicdVp4eLjKpGhGnGrUq1FKrP6cryD1QoAKACgAoAKACgAoAKACgAoAKACgAoAKACgAoAKACgAoAKACgAoAKAP4nv8Agnf/AME19Q/4Ki+Jf+ClHxq+Nv8AwUX/AOCpfwv1f4Vf8FWP2xf2d/Bng79n39rufwV8PdL+HPgW+8EeKvDdrb+HvFvgT4g3Njd2Fx8QNV0mGHStV07QrXQ9O0SxsNEs3tLm4vQD9IP+Ia74T/8ASVn/AILd/wDic/hv/wCcTQAf8Q13wn/6Ss/8Fu//ABOfw3/84mgA/wCIa74T/wDSVn/gt3/4nP4b/wDnE0AH/ENd8J/+krP/AAW7/wDE5/Df/wA4mgA/4hrvhP8A9JWf+C3f/ic/hv8A+cTQAf8AENd8J/8ApKz/AMFu/wDxOfw3/wDOJoAP+Ia74T/9JWf+C3f/AInP4b/+cTQAf8Q13wn/AOkrP/Bbv/xOfw3/APOJoAP+Ia74T/8ASVn/AILd/wDic/hv/wCcTQAf8Q13wn/6Ss/8Fu//ABOfw3/84mgA/wCIa74T/wDSVn/gt3/4nP4b/wDnE0AH/ENd8J/+krP/AAW7/wDE5/Df/wA4mgA/4hrvhP8A9JWf+C3f/ic/hv8A+cTQAf8AENd8J/8ApKz/AMFu/wDxOfw3/wDOJoAP+Ia74T/9JWf+C3f/AInP4b/+cTQAf8Q13wn/AOkrP/Bbv/xOfw3/APOJoAP+Ia74T/8ASVn/AILd/wDic/hv/wCcTQAf8Q13wn/6Ss/8Fu//ABOfw3/84mgA/wCIa74T/wDSVn/gt3/4nP4b/wDnE0AH/ENd8J/+krP/AAW7/wDE5/Df/wA4mgD8dP8Agi7/AMEttQ/4KMfBv9q/4h/G3/gpn/wVs8La18Cv28/jr+y74RtfhX+2bNoml6j4A+GPhb4Wa5oGseI4fFvw+8cXd34xu7vxxq0er6hpl7pGi3Fvb6cll4f0+SK5luwD9i/+Ia74T/8ASVn/AILd/wDic/hv/wCcTQAf8Q13wn/6Ss/8Fu//ABOfw3/84mgA/wCIa74T/wDSVn/gt3/4nP4b/wDnE0AH/ENd8J/+krP/AAW7/wDE5/Df/wA4mgA/4hrvhP8A9JWf+C3f/ic/hv8A+cTQAf8AENd8J/8ApKz/AMFu/wDxOfw3/wDOJoAP+Ia74T/9JWf+C3f/AInP4b/+cTQB+Pf7S3/BLK++Df8AwWB/4Jt/8E/fDH/BTP8A4K23/wAGv2w/h1+0t4u+JnibXv2zZrr4m6HqXwb+Ffj/AMc+GIPAus6f8PdL8K6ZY3+reFdPt9ei8QeDPE9xdadNexafc6XcyQXduAfsJ/xDXfCf/pKz/wAFu/8AxOfw3/8AOJoAP+Ia74T/APSVn/gt3/4nP4b/APnE0AH/ABDXfCf/AKSs/wDBbv8A8Tn8N/8AziaAD/iGu+E//SVn/gt3/wCJz+G//nE0AH/ENd8J/wDpKz/wW7/8Tn8N/wDziaAD/iGu+E//AElZ/wCC3f8A4nP4b/8AnE0AH/ENd8J/+krP/Bbv/wATn8N//OJoAP8AiGu+E/8A0lZ/4Ld/+Jz+G/8A5xNAB/xDXfCf/pKz/wAFu/8AxOfw3/8AOJoAP+Ia74T/APSVn/gt3/4nP4b/APnE0AH/ABDXfCf/AKSs/wDBbv8A8Tn8N/8AziaAD/iGu+E//SVn/gt3/wCJz+G//nE0AH/ENd8J/wDpKz/wW7/8Tn8N/wDziaAD/iGu+E//AElZ/wCC3f8A4nP4b/8AnE0AH/ENd8J/+krP/Bbv/wATn8N//OJoAP8AiGu+E/8A0lZ/4Ld/+Jz+G/8A5xNAB/xDXfCf/pKz/wAFu/8AxOfw3/8AOJoAP+Ia74T/APSVn/gt3/4nP4b/APnE0AH/ABDXfCf/AKSs/wDBbv8A8Tn8N/8AziaAD/iGu+E//SVn/gt3/wCJz+G//nE0AH/ENd8J/wDpKz/wW7/8Tn8N/wDziaAD/iGu+E//AElZ/wCC3f8A4nP4b/8AnE0AH/ENd8J/+krP/Bbv/wATn8N//OJoAP8AiGu+E/8A0lZ/4Ld/+Jz+G/8A5xNAB/xDXfCf/pKz/wAFu/8AxOfw3/8AOJoAP+Ia74T/APSVn/gt3/4nP4b/APnE0AH/ABDXfCf/AKSs/wDBbv8A8Tn8N/8AziaAD/iGu+E//SVn/gt3/wCJz+G//nE0AH/ENd8J/wDpKz/wW7/8Tn8N/wDziaAD/iGu+E//AElZ/wCC3f8A4nP4b/8AnE0AH/ENd8J/+krP/Bbv/wATn8N//OJoA/H/APaX/wCCV978Gv8Agr5/wTY/YA8Mf8FNP+Ct1/8ABz9sX4e/tNeLPib4l179s6W6+Jmhaj8GPhT458deF4fAms6f8PNL8LaZZX+r+GbC31+PxB4M8Tz3WnTXcOnXOlXMkN5bgHzb43/4Jrftn/Hf4o/te/8ADtH9qX/gpZ8XvgX+wr8UfEHwS+JV/wDHj/gp1rPhT4tftE/F/wAA6TZax8Svh9+zpoHg79mi98NaFe+GHvrbw/Za18S9VTS9e1a4gmsNxM+m2/BlWJxlbIMt4zzDLqtTh7PczzDD5FlWW1F/rFj8kyzM/wCyavFU6mIpyy+jleMxEMVXwOEorFZlPBYOdT2FTF1fqNL0cxweHoZ7/qhh8bChntDI8lzjMs2zCMf9XMur8RYOePyzJpexqrG1cdSwsaX9oV6rweFwmKrujXlQwlGlmOM+x/jP+xP/AME9f2WPDPwYX9rX/grH/wAF+/gh8Z/it8ILP40a9+zvpn7Tut/G74p/CLwbbWcDeNvEHxL074Ifsw+OoPDvhDwJqxvtH1TxlqLWWj6lPpWoyaMbz7FfRWnp5jVynDZ/nGTZfmtLMsJk0sNUxed+wqYTK8Hg8wrqhldfNcXUdTBZbiMbOdKmsFPGVqtOrUg1KphalHFVfMyyhm+LyXLM1xmV1MDiM1xmKyvBZaq0K2LzLNcDB1cZhcmoSVDF5jTjh4/XadZ4TDy+p1KTxVHCYqUsJCr8cf2W/wDgkJ+z8fBEfjf/AILrf8FydbuPiZ8BLb9p74ewfC/9oz4gfF1PF/wLub66sn+IGlaj8Nv2S/E2jx6Xpy6fqeo63BqOo2GoaBoulaprOt2lhpthcXKY4yX1DM85yjGRnQxvD1XLIZ2nCU8PltDOEpZfmFfGU1PCTyvExnRdHMcPWrYSvPF4Chh6tbEZll9HFa4KH9oZZk+b4OUK2Cz/AB+a5VkzUlHFY/N8lhTlmOUUsvny5hDM8LOrGhWwNbDUsRSrwxMK0Kf1LGyw+d8NP2cf+COvxd1D4hWXgX/gu3/wXM1G3+G/wB8WftQanrd/+0J8SdA0HxL8DvAFrLcePvHPw41PXv2RtOh+JNt4MkguNP17TPBI1vWYdWs9T0q00+8vtH1eCw1xkJZfg88x2MSoUeHMXlmGzaDaniaFHO8wpZVkua08JSc8TicjzbH16FHLs6w1KrluKp4nBY2liHgMxy7FYvHCTWOxvDmAwt6uI4rxFfA5JpyUMRm2EwP9p43I6uKqcmFwud4HL+bFY/K8RWp4vBRp16OKp0sVhcVQo7PwF/ZS/wCCQ/7SXiLxD4b+GH/Bdn/guF9p0D4K6p+0THqXjz9pbxx8KdB8T/Bfw7bNc+LfH/gfWvib+yh4TsPGejeDTHPbeKh4dlv7zSLuz1KCW2ZtK1M2kY22XZbxFm2Naw+F4Uhhq+ewf7zG4PAY6fsstzWOXUfaY/F5TmtZ06OV5hg8PXw+YVMTl31adSOb5RLH1hpLGZjw/leFf1jFcUY7EZTkcqf+6Y3OcHF1MbkscfLlwVLNsFQTxGMwNbEU62Fo08S68YSwOPhhub+GX7O//BIX4q6L8X/EGif8Fuf+C+fh7Tfgn8DLv9pzxYfiF8Z/iv8AD7UNX/Z2s7uOxf4zfD/RfFn7IOma18RPBE13PbwWt14P0/V9RuWuIDFprJIGqcwmsqynG5zmSlg8NlefcN8M5vh6sXLMMpzzi7GUcBw5gcxy+kqmKoSzLFYijCNb2csPhI1KVXH1sLSrUJ1aoL61mOEy3CtYipmGEz3G5biqTUsuzCjwzhK2Oz1YPMHbCVa+XYXD16s8P7WNfEKjWWDp4l0K6p+J+Hfgb/wTv+KXxn+DT/CP/guN/wAFan/ZZ8S/D/8Aan8Y/Ez4g/E79qf47fD/AMfeR+zb8PvC/wARdX8R/CqLWf2KbT4fa34E0nQPE1re+J9V8UeJdE1DUUdbHwJZeI9Ygu7CNq+AqcaVs95cLl/DvAPDHGGXvBtYnHVJ5/4nY7w5pVMfh1dYjLMzx2DWD4do5DLM86x+b1qUK2XUcBUhiCU1jZ8LYPKP9pzDPuJ8fkVZV/3ODUMNwf8A60Khh8S0oYXNMClUnnsc5ll+CyvBUKrqYj6y4U39M/AP9kH/AIJP/tFWnxRvfB//AAW+/wCC63g+D4PfCFf2hPGZ+Nf7R3jT4FsPgFL5v2X40eHh8V/2VfCg8VfDu88rFvrfh5tRbdNZrNawtf2IubzCEspyjNc6zO2DwuRZpgcjzzD1Gp5nlGdZpFyyvKMblVF1cwWY5k0qWAwtHD1qmLxE6OFoKeJr0KVRYSSx+Z5XlWCvia+eUMZiclxEIuOX5phsulBZjXw2Y1VTwcaWAU1Vxc8RWoKjh6eIxMv9nweLq0IPgt+yZ/wSW+PXh34y+JvA3/BcL/gu1Y2nwI+DOqftHeOtM8e/tBfET4beKbr9nzSbC71Kf40+BvB/jn9kvQvFHxH+H0tpZytb6t4F0nX5zNLYWs1nDdarpUN6Y6E8tyjHZ1j4Sw2EyrNcuyPOaUlz4/JM3zaVJZZgM2y+i6mMwNXHRrUqmHnVoqhOEm/bJ06sad4RfX85y3IsE1icbnSxDyWpBpZfm6wdZ4fGLL8zqcmAxE8LWjOFaksQqsVTq1FCVGnOpHo/2Uv2H/8Agln+2t8WYfgn+zv/AMFt/wDgux4p+IGpfCu1+NfhfT/Ef7RXjz4aaf47+GE15aaZeeLfAWs/Er9k/wAJ6Z4u0/RtWvYdI1kaNc3M9lqceoWgilfR9Y+wdlLLcZWo5zWhSX/CBiMJRzWjKrSjicNRzH/kW5isM5+3q5TmN4SwOZ0YTweJpYjA4mnVeFzTK6+M4q2YYShPKYTrJxzutjsLluIhGdTCYjMMspVK+Y5UsXCLw8c1wWHpVa2KwEqixGHjRxNOrCGIwmLo0P02/wCDafxD8Rbr9mb9uz4c/EL4u/FT41xfs+f8FUv2rfgB4B8afGjxhd+PfiG/w5+HXhP4KQ+H7HX/ABVexQT6rd/atR1XU7iRbe1tI7zU7qLTbHTtMSz0+14TsP6M6ACgAoAKACgD+dD/AINx/wDkn/8AwVu/7Tm/t6/+mT4HUAf0X0AFABQAUAFABQAUAFABQAUAFABQAUAFABQAUAFABQAUAFAH8w//AAaxf8mwf8FGf+0wn7Xf/qvf2eqAP6O/ip4v1r4ffDH4iePPDfgjXfiZ4h8F+B/FXivQvhz4YZF8SePdY8P6Hfarpng3QGkinRdZ8TXlpDo2mM0E4W8vISYZceW3m5vjMXgMtxmLwOAqZpjKFFyw2X06nsZYqs2o06brezrOlT5pKVWrGjWlTpRnONKrJKEvRyjB4fMc1y7AYzH0crwmMxuGw2JzLER56OAoVq0KdXF1YOpSU4YeEpVXF1aUZKNpVaabnH+TzxR/wX//AOCm/wCyX+1N+yn4C/4KSf8ABMTwN+zh8Bf2xfHFj4Q+G994S+NGm+P/AIo+F4dQ8QeG9AutQ8QXHh/X/EWiajqnhJ/GPhu+1/wnq/hX4da1e2N7N/Z4gv7S606H6ThfB4TOeK6PAeMzCn/rJjYYSngq+Bpt5a8XmWIr4DLE5OpicPi8Jic2oLLsXicHmk3lkK9PMp0sVh5YWljvm+JsfWyfhHMuPMJgaz4eyWGIxGZUsa5Rx/1fB4KtmWJhGHssPWwuNnluGxeLy+hi8BGnjq2EqYGdbCP2+Kwv1N+1x/wWT/bf1T9tX9of9iv/AIJZ/sY/Dr9p3xH+xj8PNO8fftO+Pvi18Q5PCehWuoappltrMHw7+H2k2ms+GW1DxOtpcpY29zda7ezajr9vrmmx+Hraz8PyarqPxuBzqpiMg4s46xFCFHgbhDNsVkuLxdOUquaY/FZbPNKWb18JhKaqV40MDXyHP6PJRwOOqVYZU8RGSnmOVYTG/VY3AYXCZrwrwosU5cXcXZes2wmDqR9hgMsy+tLL1gqmYYmqoU5PFUs5yPFSn9Yw9LD0M5wN5VeXMZ5b7J8Bf+C62h/tAf8ABL3wZ+338Nf2S/jj8XPiz4p+It18Am/ZO+CVhP4+8V23x8s1u5H0e98Uw6XbRaD8NDpUNn4t1H4hatoWfD3hjVbVr3RLvVYzYTfUcY4atkP+rU8noyzHD8Y5RiM7yfF46pHA5fl+Ay5ZvTzmvn2YKNWnhcNleNyDNsDTxUKVszlRwmJjRwOHxlSWC8LhmrHNJ8V0c7qxymrwTiqWFzqNKjVr4rHSxdTJIZbDI8tqyoYjGY7Hf6wZfCeXOpzYTFUsywsMTjXgadbGdh/wRj/4Kt/FX/gpz+xn8d/2m/H/AMBtD8CeM/hH8Y/iV8NdL+FXw11nVdfuvEieCPAfhLxhp+lw32vBWl8UapfeI5fDytFHDp89zDbXEVvbrM8KxxJTeS8C5FxZllHEcRYzNuFc2z+jluDg8O8xxOX4/NMJhcHl0WsRWprMo4Gj7KNVYmrSqYhx/fWUXvl8J4rjvN+EMxdHIKOWZtlOW4jF4+qq39lrMMRXw+MqZlVpqlRqxyyVCcq1WjCjCpCE2owSTPyr+M3/AAcJf8FRP2Kfiz+zr4l/4KEf8ErPCH7O37KP7S/jeLwv4Sm0v41ad42+NXhywe60oajca4dA1nVNOTxR4e0fWrPXZ/Bfij4f/D3UNbjiu9Lt7rSr61vzp/dwrgcPnHGuTeHmZZhQp8ScRSo0Msq5co1sujWxOYYPKqdaVRVcTQx2Bw2ZZjl2GzGrg8eq+FoY2njaOHxTVPBV+TiGrisFwrnPGmS4GvicmyGfLjKWYtYTHYh/UswzCjQjRmqFTA4nH4PKMzqYP29DEYZVsJKhXxFOnOni5f2MI6yIkinKuqupIIyrAMDg8jg9DyK82UXGUoy0cW4teadn+JvSqRrU6dWDbhVhCpBtNNxnFSi2nqnZrR6o/mU/bw/5WaP+CFn/AGRD9vD/ANZ4+MlIs/ptoAKACgAoAKACgAoAKACgAoAKACgAoA/k0/4KHf8ABbX/AIK7/sQ3HxN/aCvP+CT3hDRP2CPhV8Zbz4VyfE34nfGvT4Pid8QtLt/GVz4N0Px5pnhjQNYh8Q+A/DXj+9gtpvC2o6r8MfF2kwwatpM76rqlteQzyeJlOdU6UeFq3FlCeUz4ukoYDKMJONfMcDWll2Lzf+z8wxKVfDUc1pZbl+YYmthMVRwEYVsJWwXtueWFr4v1sflftZ51h+Hq/wBe/sDC0MRjszxFPkwVeNSpgsPWrYDCSqYavi8Jh8ZmGGwzq4bE4mdSnKWLnSoRo46hgfpX9rD/AILm+PLHT/8AgnX8Kf8Agn3+zZp/7QP7XH/BSr4SaJ8dvhZ8Ovip4vi8EeEfhZ8LdT8Kr4ql174j6haXFm9/dJDa+I7dLSx1vRLNbXwl4h1T+1ZpU0fR9a+jx+V5ouP+JuCMpeFxVDg3Kf7ez7PsRCtRwry3EVMWsrp4ag5RdLFY6jhPbVo4iv7XB1sbk2AhhMbWzb2mC8TA47ArgfAcZZzHEYSWb5/X4Sy3KMJKOKqz4gy7GYTLs4hLEqk+fBZfmGPwWHo1/q1KljaNbEY+dfA4XLsUzU/YQ/4LheOfi54T/b98Dftl/sreJfhV+1z/AME39t58Y/gn+z4bv4w3nxP0W+bUrbR7n4N6Gty+oalrN9q2nJpkOjv4g1jS7q11nw1r9v4o+xavdW2j8uIx2WYrgbA8b8OU80zeNbifD8EY7I6eGdTMsDxPjc3/ALCy+hUnTpwh9UxWaUM2wuJqezcstlkObVJvF4eGFxGK0hhsdhOM3wdndbK8uniOGcTxll2azxShgq3D+Ay3CZxmNarBTrzhWw2V5pkuLw8FJV8fPN6OCWDwuOw1ei9j/gkR/wAFjfjp/wAFHf2qv22/2fvjP+ydF+yi/wCy7Z+Ab/SPBniHXtW1f4sWQ8Z3+uQDR/ihbXVlpulaX4it9P06wv7vS9N060fR7u+uNHvDdz2TXUnfk2Ep5jwbj+Ip43CYjG5fxX/qziaeV1PrGVxxFJ8Q0Mwo0MXL3sZLLMwyGtl7x1NU8PmDjUxdGhh6U6dJcGcY6WX8X5Nw9SweKpYLOOE8dxNRrZlTeGzGVCi+EKuW154NXjhaWa5fxRDHrC1J1a2DiqNCeIry9pUfzd/wUS/4LBf8Ffv2G9O+K/7TF9/wTC+EOlfsJfCD4tN8PbjxV8Qv2g9Pl+NPxC8KyeN/+EF8PfEzSvD/AIW1It4G8P8AjrVZdPbQrHVPBXizVdLttZ06/vbW+0kzaivzOW5xDDx4Yq8V0ZZfPiqtGjh8py+f1jH5VXqZfjM2p4DMsY41cHLMFluAxeIq0oU6OHo4mlLLauKp4h0Z1vpsVlf1qeb4bh6v9alkmCji8RmWMpOGExsY/VY4upl+DU6OInh8JXxape0niebE0qM8XShG8sNR/o2/Z1+NOg/tIfAH4KftB+FtM1TRfDfxu+FXgH4r6Fo+trEusaTpXj/wvpniix0zVBAWgN/YW+px2t00DNA80TvCzRspP2nEmSz4cz/OchqYiGLnlGZYvL/rVOE6UMTHDVp0oYiNKp+8o+2hGNR0an7yi5OnU9+LPksizX+2sowOZvDvCzxVFuthXVVdYfE0pzoYqhDERhTjiKdLEUqtOliY04RxFOMa0YRjNRXsteIeuFABQAUAFABQAUAFABQAUAFABQB/Mx+3l/yswf8ABCf/ALIt+3v/AOs6/FygDsvGn/BOX/gqn+zv8Q/21tC/4Jn/ALQ37Ingn4A/t4/FrxZ8ePFerftC6P8AGKH47/sx/Fv4paXp+jfFPxT8Cbz4dafrHg7xo2pGxHiXwtb+PDocXh3XI9PtwlxFaXuoat52V4XHR4cyngnM8xqYbIuHcyxryLO8phz8QYbhrH5o84fDNXCYieHwEsNl9edXBYTGUcXRzCrgsXjqlTE0cXVwlXL/AE8xxmFqcQy4ywmCp4nOsVkeSZXmmSZnyLh3G5hw5gp5fl2de2owq41V8bh5wqZrg8Rh8Tha2JoUeRLB8+DlZ+M3/BN7/gon8Lf2jdL/AGov2SPit+z3+0h8TPiD/wAE/PDn7CXx91P9tLUfG3gfU9R1zwzqVxq1h+0JoN98KvBfjC01B9Z1PULu98ZfDiew0a2uUhQWWr6hc3Ym015xgaOb4Xxm4ToYWhk3BnjHnOT55WrYepLFZvwxiMq4TxHA08LQw86NHAZhh8Rw5Wq4mNS2GS4hrRrrB0MspTwtXiymby+fhnn+MxWLzPijw3jnGG9k37DK88y7N88o8T+wp1XVqY3LsZgc6pxw2GxVepjqryCnHDVsTUzDmxlXyD4Mf8EHPjV8BNc+H2neFvir8KPF/gzwL/wRh+Ov/BPVtZ8Tah4y0fxTqf7Qfxm+IniX4h3HjGDQLPwTr2l6T8HbS/8AFWo2MN0via+8XaZpkdrZQ+E9SEbTv3ccupxPl/jJgsCoYd8c8I+HfCPC9TEylGVLC8BcPYfh2nis/lRhVeGrY+hgMFjakMBHMoRxMqsU1GlTnPp4LxNLh7GeDWNzCMq0+BPGTizxO4mp4OnSdOeD4on9ZeW5CpvDRxeKwVWrVw3PjaeU0cTRgsU5UamInhaXhP7QH/BJD9o/4B/sm/D34i+IfEvwc13S/wBjP/ggz+2V+x18S9G8D6z471TxH4s+Kviz4baxfadqvw206++G2j2+u+D3ktLhZ77X77wt4ja6uIxB4YuTK7r5vHeY0ZZh4rcRKnWeB404E8DOCspoqEHisLmPA3iBwzmeaV8wpqfsaGWzwWDnDAVcNXxVeUlCOIwuEpJ1I48C5TXhW8F8ldXDQxHB3jt4reIma1ZTnHC1sl4+yTOcuynD4Ko6anUzTD4jMKNTM6WJpYXCUqcassNjsZNRhPE/Ym/4Jy/8FK/2kfgn+wt8e/FHxN/Z4/Zuf9mf/glP41+Cf7E3jH4V3fxJvfipd/EH9pH4LaD4c8LeN/jboniDwhpeneApfhjoCaXFqVj4R1DxVdSeNbG78R6TEsFxBYWH13HeFzPDZ5404zDY2nQ4s44yLgjgGdLA4itQylZNwZxrheMc0zChnFGMcyy3E8TxoVsow9LC4WvPIKOaV6mGxNStlGHxGc/P8K1sFVwvh3h6uHeJ4c4Z494143x9XG4ajXzCti86w2aZLh8so5VVnLA4uhlmNrzzOeIxWOp0s8weEwmEx2HhLMMTLLfPfht/wb4/8FDJ5/2jfGXxH8Vfsvab8QP2gP8AgmJ8Vv2JfEut6p+1J+178efF3jT43+LPEHhTXLP48fEHxv8AGX4ceKL6w0bxjeaHqD674V8ECx0nwPZNpcfh/wAM67e3GqyL8zxHg6GZZBxdkmTYbC5Tg+IeLPCjizKMsp0+TB5FDgjjnKM+zjJK+K5K2PzKpWyfL8RXwecYmriKmIzWvRyaeGwOV4OGc1/dwGJxNDH8LYvMK9bMcRkNXj6hmWZVq05YnM8LxLwJxFw5lOIwuGTp4LCwwuZZvhKVbAQw+EccBQxub1MZjcdi6OT4T9OPjT/wSF+PnxF8Tf8ABPO/0HW/2YJvDv7Jf/BN/wDaB/Y5+JHhr4nWHj7xn4P8V+PPit8BvC3ws0KWw8DaT4e8MHxj8KTrOiXp8VDU/GXw78Tp4fuYrnSdOn1PNnD63GOIhn/HX0h+KMFQpTy/xX4Y4TyfhjB5lGpSxGExXDvjPX8R6zzaeBrN5M5ZJOlhMozbJ8Rm2KynP4UcZDL62HwVOVfz+FKNXJOHfB3KMZWqLG8A8T55nee4vAShUhiKWb8Bf6rxqZdHF0kszqxzSU8XjsBmVHL8NmOXOrh6mMp1MTNU/wA//gN/wb8ftuyfC79rT4AfEX4ufDX9lz9m743fslXnwT0D9nb4H/tGftMftLfBu5/aAt/F3h7xZonx20zwt+0Do2j6j8J/BlpL4bh0h/Bei+IfFPiO+0PVtU0u61i2tooxd8Wewlm3DOa4OOIr4rMf9aOCuI+EsDnsaGOpcPU+Es7oZ1iMvxWewpPF4mGbxwlPKpezy6rQp0K1PNMZSzDHZXgaEvUybErJ+JMkzGjh6FCjRwPGmV8U5llqqYWfEGA4v4YzLhqnGnkEqjwNLF5XPNq2exxE8bR/2/CQy/CRoYDMcZUpfUNz/wAEo/8Agol+0tqnxU+JX7Wuv/sefD34jeGv+CWnxk/4Jyfs8+F/gH4l+K2s+C/F3iL4reHbnSdQ+MHxd8SeKPh1o2seEvCcdzFYDR/BHhnwz4xvNIgu76+3Nd6fDaaw+JKdPO4+J+eYdVKPEvilmPByxWAxFVyybIch4Z4xp8aYijDFKNbGZjneNzb28KGNlRo0qOVqhg60q1atXxFHk4YjHh+p4PZFNuvwr4QZxmufYTH04qOeZ3j8x4Xw/BtGjVwXNSy/DYLDZDQpVa8I1lOrnUalalyYKVKlS+nf2Wf+CW3x5+Bv7Uv/AATT+N3iXxX8G7zwn+xt/wAEu1/Yl+J+neG9d8Z3HiDXvimr+GH/ALe8B2mofD7SdN1T4e79HvmGqeIdW8L+It08J/4RTMkpi+gxOaYerx54ycTwhWWW+IXDHB+SZFQlGCxeDxHD3FdbO8VLM6SqOhQw08DOnQwjwmIxs5V4+zqUqFFKs/HqZdXnwh4X5Ap0vrvBXid4j8bZvVcp/VsTlvGPCtTJcBSy+fI6tbMaeOm62YU8TRwmHhh26lDFYqr+5PKf+DbL/klf/BV3/tN9+3T/AOo58Cq8E9k/o+oAKACgAoAKAP50P+Dcf/kn/wDwVu/7Tm/t6/8Apk+B1AH9F9ABQAUAFABQAUAFABQAUAFABQAUAFABQAUAFABQAUAFABQB/MP/AMGsX/JsH/BRn/tMJ+13/wCq9/Z6oA/o8+KXxN8EfBb4aeP/AIv/ABL1238L/Dv4X+DfEnj/AMc+I7qK4nt9D8J+EdIu9d1/VZYLSK4u7hbHTLG5uPs9rBPczmMRW8Mszojedm+aYXJcuxWZ4z2roYaMP3dCm62JxFatUhQwuEwtGNpVsXjMTVo4XC0U062IrUqaacrndlmXYrNswweWYKMJ4rG16eHoqpUhRpKVSVuetWqONOjRpq9StWqSjTpUozqTajFs/g0+E37cf7If/BY7/gp94L/b0/bx/an/AGfP2Yf2OP2I/FkumfsQ/spfFP4reDtA+KXxO8bW2sabrUHxb+J2hXGqmTRNPvNc0vw34i1CzlZLTULnw/4W8GaedU0XQfE2v+I/oPD7LsTktXEcXYv2OO8ROL6NLJeH8kwNaOMpcK4BVMZgsH7SUG6Ms3o1cyzL+zZRjHMMTnOMqZ9UngcqyvhXC47yON8XRzmhT4Iy6NanwXlFWeYcTZ3iaNXDS4rxdWnQniMHg8PUjCrLKauGw1LDYieJpyp4XJquMwFGm85z3OpZF9M/sQftVfs+f8E7f+C1P/BfzTv2yvi54H+CCfFu48I/HD4X618Sdf0/wzZfEPwdbp418a22k+Bb3VpraHxX4i1PQfiT4fXQPC2gyX2ua/NY31poun3s+l3kcHweU1uT6PniBkaoTq8QZHxzx7Rr8PU0pZ1mFbM8ZxlTwqw+XJ/Wa0qqWXYub9mo0sLxDl+NqShhMRKtH6XiqP8Aa3i74aZvhORZDm/hrw5hMNxDUnCnk9Cphsl8NctqTrY9tUKOFWLyDPaCxVSUaDrZNiaDqfWHSp1fav8Ag2P8dfDf9jj/AII3+L/j9+1T8SvAH7Ovwp+PX7Wvxa8W/DnxR8YfF+h/D3w3qOl6poPhfwXo1vYar4pvdLsprnWda8AeKl0q1hlaXULXSbi9tUltw0g+/wDEFU8u8PfDzhfEYhSz1+G2a4aOBqNRxlfF4/MuK83wWGw+Hb9rXni8jlg89oqCk54PMaVdJ05xlL5rLsRLiPxD8UeKMtwld5NHizD1J4mFJyw9HC0pYBVsZWqwUqdKlh8yzyhkNepOajSzPCzwMpLEQdNeX/8ABpd+1r+zH8OP2Mv2sPh944+PXwp8N/EG0/ak+P8A8dn+H+peNtBi8d3Hwc8L/DD4calr/wAStP8ABq3r+JNT8H6XY6Jq9xda1p2mXVmqabe7ZGa3lCrH47D5b4T8BY7Eup7Hgvw9xeN4pjQo1cTiMjoU+IsbD/hQw1CNSvh6lSrjsDQo0p01UrYjHYOhTjKriaMZ9uaUKmbeNXHOHy908RPjPjHDZZwrKNalGjn+OxGIzzEUsPlmIqTjQxU5YaE8S3TqOMMNTqYico0YTmvj+T9vT9jv/gtx/wAFLfBH7R37aH7UnwH/AGXP+Ccf7BPjOe4/Zp+AXxf+Jnhbwn8U/wBpT4jJf6Tqz/ETxr4V1DUo7zRfB2p3eieHb/VItRiFsug6dp3gHSEvtQ1L4g61p/NwDhKuRYyfiPnE6EuN8fSjl3BvD2Hr0cT/AKnYWjWnOhmWZYqjOpSjm9LG1I4+NLC1oxxmd4PLK9WdXIuHMuq8Tc3GuI/tbAPw5yeNV8KTqLHcZZ/OlVorierKhXwf9m5Xh60Y1I4H6nVx2Bw+IrUYY3B5ZmWZ4tvCZvndHBcPf6A+m6jp+r6dYatpN5a6jpWp2VrqOmahYzxXNjf6fewR3NneWdzCzw3FrdW0sc9vPE7RSwukkbMjAmcTh8RhMRXwuLo1cPisNWq4fE4evCVOtQxFGcqdajWpzSnTq0qkZQqQklKM4uMkmmRhMThcbhMLjMDXo4nBYvD0cTg8Th5xqYfEYWvTjVw9ehUg3CpRq0pwqUpwbjKEoyi2mj+Z/wDbw/5WaP8AghZ/2RD9vD/1nj4yVidB/TbQAUAFABQAUAFABQAUAFABQAUAFABQB/Bb/wAFYf8Ago58Bv8Agrn+2nB/wTB1D9qb4Ufsj/8ABO/9mv4mxa/+2B8fvin480HwL4i+PPj34ea1d6VP8Lfg1o2v3Vvdavpug61Bqen2WsTWU+kHxBayeOtRD6V4e8Gaf408fgqhkvFmNwHiJxBUpYjhbI4fXuCeHadaUMbxPis1wVfD0M/xVSjKNfAZfjcrr4rD4edGpRr4Hh/McXOrOWe55hMDw963FVfMeGMuxPB2SU3/AK08QU1hOJM3qUFWwHDGCweJw2NqZW/aRdKvmGEx9HBYjG4df7TjM3weGyqg8LlGA4gzDF+oftI/Fb9lH9mj/gv1/wAEZv2rvD3xK+F3hj/gnlrn7DHiX4B/Bf44WfivSF+BWg23gXSPjv4Bs9PT4gTXh8PafpWg3HjHwTo+p6pqGpRQaXJqaTazdW0MV1PF9lwrnGMp8c+P+B4qm8JxFx7wjkPFWCq4+FLL6OKoZtX4T4hw08NKp7HDQhj8JwZmlTAUKTjGqsyyzD4SEp5jgqdb5nPctwsPDTwsq8PurmGV8Jcf5xk+PpYZ18yxdOrQWDyjEYnHShGrWqYhYrMq1fG4mt+8qSyPN8TUlKWCxMoewf8ABJT4xfCP4h/8Fm/+C7f/AAUd0X4k+D9N/Yu8PaL8Ofh/L+0Dq2v6bo/wh1W90Cy8PQ634jtPHOoXNt4cudCsYPh3fasNajv3sZNH8QaHqaTm01qwkuPB4Dl/qz4JZ5PP4wyePF/jRjcfkkcwksJWrUZ8TeIeIw0J0MR7Oth8Vj4+InCcKOErQp4meOzT6j7L63Rq0l1cZUZZv4tcM0MolSzV8PeFFSGb1sun9b+rVKuU8Cy5KkqPNCVGguGeJadXEwnPDxhw5i60akqEPaLz3/gjh+2P+yav/BeL/gsx4gf9pT4GpoX7TPxF+EOh/s76zJ8T/B0emfHDWZ9Z1q2g0n4VXz6utt471Ga5vLS2is/Dcmo3ElxdW8KRmWaNW08L8Fi4+FOe5JLC4hZxU8UOKs9p5W6NRZhUyWhnPibmtbNYYTl9vPL6eW4ihj54uMHRWErUsQ5+yqRk14lYnDz8T+FM6hXpSyfB+FGX5Ri80jUi8Bhs0nkXg/gY5fXxafsKWMljMuzDDLDznGr7fBYqny81Coo/NX/Bw1e/sMfHr4R/tCftSfDT/gtR4w+IHxH8CfFPwjNoH/BNLxh8bfD3j/4Kz/EL4c+INB+HmveGNG/ZJ1KLSPFfhz7LLpmveI9S8VeIvDmv+Gpbp9dmnnbStbN1H8fgcV/Z3+pfEuTUcLxvh82zmlxBllfNcPSzn6vknFLr5g68K9RPD5NgMtyrHOlHLsww+GxdfKqMMkXLmlei6n2UsPHHVeJuHM2xFbhCrlmR5nk2YvA1KmW/Wc14fhVqUcJWpxcamb43M83wmHwlPGYLEVqOEzCpRzj95g8BOmv7Bv8Agl38YfiD8f8A/gnh+x38ZPin8OtF+E/jrx98B/A2s614B8NaG/hjwzokS6atjo03hrwy5Y+HPDmt6DaaZ4g0HQFZ49G0nVbPTYneK2Rz+v8AHmGjheKszXtsTVxGKp5bmmYwxtericbg85zjKcDm2eZXjK+IbxNXF5PnGNx2VYmeLf1uVfB1Prf+0+1Pyjgiv7bhvBxhToU8NgsXnOUZe8NRhQoV8pyTOsxyjJ8bSp0oww/Jj8qwODx0amEp08FWWI9tgqcMJUowX3nXyB9YFABQAUAFABQAUAFABQAUAFABQB/Mx+3l/wArMH/BCf8A7It+3v8A+s6/FygD+meh6avZAfhjoH/BcnwBe/tYeFvgL4w/ZM/aX+GXwU+JHx9+I/7L3wo/a38d6T4a0b4c+PfjZ8LtKvNX8RaZb+Cp9XT4g6X4H1C20+7/AOEX8fXWlTafrfyTGwsrW21qfRuLJMxwWaZTSzPG145FLMOAuK/E/JcDmKf1rMOCOCaVXFcSZnioUFUeT4zAYGhUxjyrMI08W4ezozVLFVqNCeue0auT4mth8PCWbrLuK+E+B87rYBNQwHFPGtWlh8iy3C+2UP7WhUxVenQxWNwbeEo8tWvSq4nD/V6uJrfslf8ABeX4EftP/F/w/wCB9e+B/wAZf2e/hR8X/AXxx+Kn7LX7Rfxfl8G2Hw1/aF+Hn7OGp3lj8X/EOnW+l67ea34Ebw9p+n6h4otbPxTaqbzwtp93ql3caZKbKzvvRo0p08lz/Mc7tw9mPC/B3DniJn+RZk74vLOB+K61Ohk2d18Vh/a4GdWVbEYSGMy+hXq1qMcVSxGGqY3CN4kzxcZQzzK8oymMuIaGccYZj4fYDNMoi6+GxXGeV4eeIr5Vh6X8ephcR7Kth8vzCUaccXjYfUXh6ONjicPhu6/Zp/4Lffsw/tU+Af2/fjL8KfCPxP8AEvwY/YQm05p/GGgeHLzV/EPx50y/8Gaj4sg1T4VfD+Wz0zxCY9Ym0yTS/CMOtG0bxHBe6VrbPpem3paDhxuIrZfwBlvHmKwGMjHNuK874UwWRQpxnmjxWWYvhnB4GvirSVLAxzKpxRgZ4mji3SqZFSpYp5w8PUw2Jp0NcLChjuNsTwXhcbhKlXA5Blee47OPaSeV0IY3+3Xj8PSlThUrY15THIcXGdbBU68czr/u8ohjac8LWxfcf8E/P+Cqdj+218WPib8AfHf7LXxx/ZG+OPw8+F/w5+O1r8P/AIyzeEtWl8V/BL4rtLH4L8a6fqnhDVb+LSdTkmjjt9e8I67a2Oq6HdXUdm0t3e2es22le9HLHLAcQYmOKw1TG8H8VYbgvi/LaU3VnkvEOOymrneAw1PFRTw2ZYfFZbh69eGKwk3GHs4e0hGGIw86vjzzOkswyLDRo13guKuHMfxXwzmE4qmsyyXK82w+SY6vXwrk62X1YY/FUIUaFZzliKftasJKnThKrxX/AAUG/wCCxGlfsHfErxB4Gg/Y8/aX/aG8OfCf4Q6b8ff2jvin8MrDwro3gD4L/CbVPEjeGodSXWPG2s6JB4+8XQTI2p33gvw5NHdWWjSQalc6hHbpqTaZ8xhM3wVTE5pUzGc8oyHJuIOGOE8wz/F05ToriHi+NCWSYPCZfS5sfj8LUeKw1LE5jhqU8NQxVV4KLrYunUox+hr5biFh8vhg3Sx2dZvlfEOeZdk1OUqcpZNwtSqVM3x2Mx8oPB4JwVGusNhKkp4uuqLm6NKnXwUsX5R8Yf8Ag4C/Z9+F3xsvvBWj/Af47fEj4B/Dyf8AZo0/9oz9rHwzaeF7H4Y/s/ar+1zp2k6v8FbTxNoOt61Y+MNegu9L17Rr7xld6Np+fCaXy2ht9U1VV06T6bLMoxuO4m/1ZxVOOW1cb4i8Q+EfDuYVprEYLiHxF4VhV/tzIsJPC+1lhsNhMZRqZW80xapUFmEGq1OjgqmFxuJ+fxWaYWlwvhOJcF7TMXV4DwXifj8ooQ5c0yrgjMKkY4PH4mhJtzzLEUH9foZTR5p18A1iKOJn7HHQwX0tD/wV7/Zn8Q/8FLvB3/BMX4aDVPiV8Wb7wz8TtY+J3jbw/MIfA3wk8SfDfQrXxBL8PNVvbqzEfiXxndafcCXWdP8AD95LH4QFxpkGtS/b797G083he3FUeNsRgHyYDgvJaGZ1cdU1p5piv9bsDwhmGXYGjdVrZXjsdH2+YSg8FWxFDF5fhalbE4PGLD93EM1w2uE6eN97HcW5jSw2FwEP42Cy3F8N43ibLM5xkn+7jQzfB4NvLsLFvFVMNUp5hWhQweIwFTHec/Dn/gsx4U8Zft1eFf2MPF37I/7UPwc0b4s/EH43/Cn4AfHz4o+GNJ8NeEvjJ47/AGedEj8RfEn+yfA95qEXxB0LwQ+kSJeeDfHuqaM+jeK457QRx6e7XqWC4W/4yfLqmLj/AMJmNnwvLjbA5PjtMfX4XjnFTJJYjG06fM8mzZYmlVrSyTNI4fFU8PRqqrOni6mCwmM04hTyCrN2eZYDBZ9lHC2cZpg/9yy/iDPMIsVluEw86vJ/bGDqOUcLVzLK/rGGhXmqtP22XKePh+0NAj+cH/g2y/5JX/wVd/7Tfft0/wDqOfAqgD+j6gAoAKACgAoA/nQ/4Nx/+Sf/APBW7/tOb+3r/wCmT4HUAf0X0AFABQAUAFABQAUAFABQAUAFABQAUAFABQAUAFABQAUAFAH8w/8Awaxf8mwf8FGf+0wn7Xf/AKr39nqgD+lnxV4U8L+O/DPiDwV438N6B4y8G+LdG1Lw54q8JeKtH07xD4Z8TeHtZtJdP1jQfEGg6vbXmlazo2q2FxPZalpeo2lzY31pNLbXUEsMjo2OIw2HxdJ0MVQo4mhKVOcqOIpQrUpTo1IVqMnTqRlBypVqdOrTk1eFSEJxalFNbYfEYjCVqeJwtethsRRkp0cRh6s6NalNbTp1acozhJdJRkmu58Rxf8Eov+CW0Esc0P8AwTX/AGA4ZoZElili/Y5/Z3jliljYPHJHInw6DJIjAMjqQysAQQQDXXQr18LXo4rC1quGxOGq06+HxFCpOjXoV6M1Uo1qNam41KVWlUjGdOpCUZwnFSi1JJnNOEKsJ0qsIVKdSEoVKc4qcJwmnGcJwknGUJRbjKMk1JNpppnpnx7/AGEP2Kv2pta8N+I/2kf2T/2efjp4h8IWkWm+Gde+Kfwj8D+NtZ0bSIZnuY9Ds9U17Rb29Xw+LiSSdtAed9GeZ3lexaRix5adGjSx1bM6dKlHH4lwlisX7OLrYuVNNUpYuTT+tToqUlRliPaSoqc/ZOHPK+3PNYGjlinOOX4ZOOFwkJOFDCKShGawcIOKwinGlSjU+rey9pGlSjPmVOCj6D8Qv2Zv2b/i38M9F+C3xW/Z9+CPxN+Dnht9Gk8O/Cb4hfCjwH40+GegSeHLSWw8PPovgPxJoOpeFtLfQrCeay0ZrHSoDpdpNLbWJghkdDpjYxzLGU8xzFLH5hRr1cTSx2NSxWMpYmvRqYeviKeJr+0rQr1sPWq0KtWM1UqUatSlOThOUXOClLLcLWwOXSeAwWIoRwuIweCbwuFr4WGJo42GGrYeh7OlVoRxmGw+LjRnCVOOJoUa6iqtKE4+U/D3/gnf/wAE/wD4R6zqHiL4U/sM/sd/DHxBq3hzXvB+q678Pf2Zfgr4L1nU/CXimxfS/E/hbUNT8N+CdNvbzw54j02STTte0S5nk0zV7GR7TULW4t2aMlRKtg8wy6slVy/NsG8vzXA1P3mDzPASr0MU8DmGFlehjcG8ThcNiHhsTCpRdfDUKzh7SjTlFU37HGZdmNH91mGUY2GZZTj6fuYzK8xp0a2Hp4/LsVG1fBY2FDE4ihDFYadKvGjXrU41FCrOMuEH/BJ7/glkOR/wTU/YABHII/Y3/Z14/wDMc1cZShKM4SlCcJKUZRbjKMou8ZRkrOMotJppppq6A+9bGxstLsrPTNMs7XTtO061t7HT9PsbeG0srGytIUt7Szs7S3SOC2tbaCOOC3t4I0hhhRI40VFVRdevWxNaticTWq4jEYirUr169epOrWr1qs3Uq1q1Wo5Tq1as5SnUqTlKc5ycpNttmOHw+HweHoYTCUKOFwuFo0sPhsNh6UKGHw+HoQjSo0KFGlGNOjRo04xp0qVOMYU4RjCEVFJH8zn7eH/KzR/wQs/7Ih+3h/6zx8ZKyNj+m2gAoAKACgAoAKACgAoAKACgAoAKACgD4X8Qf8Evf+CaHizXta8U+Kf+Cd37C/iXxP4k1bUde8ReI/EH7JPwB1nXtf13V7ubUNW1rWtX1H4f3Ooarq2qX9xcXuo6jfXE95e3c81zczSzSu7c+FwuFwOFw+CwOGw+DwWDoUsLhMJhaNPD4XC4ahTjSoYfD4ejGFKhQo0oRp0qVKEadOnGMIRUUkbV8RXxVericVWrYnE16k61fEV6k61etVqScqlWrVqSlUqVJyblOc5OUpNtttnonjb9h79jP4kfBrwz+zt45/ZR/Z28TfAbwRKZ/A/wc1P4N/D+T4a+BrkyXcxuvBHg1NAj0HwfdmTUL9zd+G7LTLkm/vf3v+l3HmbY6CzPF4XMMwvjcfgcPRwmCx2KlKvjMJg6GGw2Co4PD4qo5V6OEp4LBYPBxwtOpGgsJhcPhvZ+wo06cc8HOWX4fE4PA2wmDxlWrXxeEw8Y0sLiq9bEVsZVxGIw8EqNbETxmJxGMlXqQlV+t1quJ5/b1JVH0nhP9k/9l7wH8FdS/Zu8G/s5/A7wz+z5rdjqWm698ENH+Ffgey+E/iCx1oKNat/EPw/i0RfC2vprexW1o6xpd6+rSDzNRa5kJY3mUv7Zp4ejmyjmVDBywksHQxsI4nD4OWX4yOY4B4ShWU6OF+o5hCGOwfsIU1hcZCOKocleKms8FCOW1K9bL74KvilXWKr4aUqNfFLFYWWBxKxNeDVWusRgpywdZVZzVTCSeGneh7h5J4O/4Jn/APBOH4d+K/Dvjv4f/wDBP39iTwN448Iazp/iLwn4y8Hfsp/Ajwz4r8L+INJuY7zStd8O+IdF8B2Wr6JrOmXkUV1p+p6beW17Z3MUc9tPHKisN8Ni8Vgqrr4PE4jCVnRxOHdbDVqlCq8PjMNVweMoOpSlCbo4rCV6+FxNK/JXw1arQqxlSqTi88Rh8Pi6ToYqhRxNGUqc5UcRShWpOdGpCtSk6dSMoOVKtTp1acmrwqQhOLUopqt4j/4Jkf8ABOfxf8Urj42+Kv2Ff2SvEXxZvNYbxHqHj7Wf2f8A4X6j4j1TxK9z9sbxNq17deGZTq3ib7Ztux4i1FbrWlukjuFvhNFG68uVxjkns/7HisrVFp4dYBLCxwjTvzYONHkWDk5NylLCqk5SlOUm3ObfRj5yzRSWYyljlOPs6v1pus69PkVNUsTKo5SxNJU0qapV3UpqmlBRUUkvuGONIkSKJEjjjRY4441CJGiAKiIigKqKoCqqgBQAAABVylKcpSlJylJuUpSbcpSbu5Sbu223dt6t6szhCFOEadOMYU4RjCEIRUYQhFKMYxjFKMYxikoxSSSSSVh9IoKACgAoAKACgAoAKACgAoAKACgD+Zj9vL/lZg/4IT/9kW/b3/8AWdfi5QB/TPSk2otqLk0m1FWTk0tIpycYpvZc0kr7tLUD+T/Q/hR/wVa/aM/4Khax8bP20f8Agmb4j1b4EaPq3jz4NfsjeNh+2r+y9ZfDn9jP4P8Aj3StU8G+Kf2gbz4C+GfEfjTxp8XPjp400CaC71nVv7c06/0LSbx/C/hvRbb+z7G9tvnMsyCWecB8cZZn2Ihw7xn4jcA8WZBmeeVoyzelw5l2Y8NYyrlnAOQ4bAxcMFQx2d+wyziLiSlWxNbOZ1KWJqvL8hp4zLMR62eZk8t4m4aqZHFZ7wnwZxbwxnWEyii3lq4nznK8+w6xHG2eYjHqnVxdLKsC6ua8L8P1cJhf7GhSnFU8Xn+J/tBee/8ABNr/AIJv/t76V8ev+Cbnwy/ay/Zg8O/Cz4Ff8EnvhJ+2X8Npfi1c/FD4cfEbwr+1te/tHT3XhTwxF4O8BaFeXviPRPDC+CLlNX8Rx+PtLtPOkF3pN/ZWWoT/ANmr+i4POqGb4rjLizOMFHLsTxN4N+GXhdQ4WxPs8diaGacIYrK3neaYvFUYzy6vlNfA5Oo4eCmqixuNoRw/1/D0sViML8njMuq5HRyvhfh3GVcfgML4tcQeI74ng55fUoZZiFmuYZFhqFGU44yjncM6zepSxEaadGngsI8R9ZpTeGpYr9C/gF+z3+2j+yD8X/8AguN8fvhd+zHp/jjX/jr8Q/hT40/Yg+HkfxE+EfhvQfi9P4L+CFp4Gs7S6lm8eaVa/Djw1oPicQw6nZ+N5vBV/Nomn3Q8PW9y0li0nw+ExGfZf4N4LIMNBVuNanjR41cRVqeMqwxMcFkPiDxpkWKyvijFYiVeOGzFxymGYZ1PKaeOWZ16mDWX4uGCxOLpyXv/AFLKMX4pVs3xM/qvCUPC/wANckjVwkHQlXzPg7h3N45hw/hKEMPWr4KrXxrwmT4bMauAnldCpjaeNU6+Cw1eUfkn/gm/+yP/AMFTfEnh79qb/hp74U/Fb/gn/wDtoftEXng34ifEz/gphB8fP2Sf2rvFHxK1Pwl4kS10X4CfDv8AZ+0Cx8R+HPgv8IPCngy7vrHwxo1ze61b6fbC6ZtZu9VmsDae9HAYHDcLZRleSZvismpZNxHhc2zfKq+HjmeZ+IePzbh7PsHnvEXEOfvD4elRnluZwyWWWZdhqGFp4HBzwmAyul7CGfYjMPOqYvG4viTG5nnGXYfNHjMhx+UZJi6FV4DLOAstwmeZNjssyLIcnlXxNep/auF/tGpnOY16+Iq5lj6FfMMzqyxdXK44Wj/wUx+B3/BX/wCJnif9nb9lGw/ZS+Iv/BR/9hT4VeE/C/ib9pTxbF+1D+yb+x34v/bl+Lenak+t6V4c+JkGpazJqXhn4O+Ebq10ibxH4H8N+AdAi8fa3FKX1yPTNN0y6k8/BV44rjGtxDmfD1Cjl/DKyenwTk08XTxuVYniDAZRlH1nj7PMHU9u80rLM3mc8q4cxjwuW4HNaH9qYqhmOAq4XLaPdVo18DwtSynLOI8RUzbiGvnlTijOqWGng82y3hzMM1zeOG4KyTE0o4anltSeWvBUcx4hwn13GYzIq1LK6NfL8fLNq9f53/aw/wCCb3/BR74l/EH9uL9n74ffsh6LafAz/gqr8Tf2BPjT4j+NEHxu+FkWhfsap8D9P8BXPxq+G3jLwqL6y8RePL/wvf8AhBdK8G33w60y40LX9PaK60eWd5J9N072uE44fJs+4QybH5lVx+SeGn0kvErxklxfVp141OO+HuMcVXzWjRy/L5+0zDK86q472dCMM15pe0rynjXhcJCeYnl5k508szDiPJ8so4fPuJ/Avhzwx/1NjOjHC8KZ5kWBr5HhI1sfT5MBjMkp5PjK1WvicAm6VbDQpYbDYiUqGHq/tL8Y/wBjL4p3n/BYL/gn1+078MvhVpEH7P8A8G/gZ+15oHxo8eaTqfgHw/8A2b8Rfi5p3hqLw3dap4Wk1rTPGXirWfF11ptzJqPiDRvDutxxSw+dr+pWm+J38/hOpUy/ijxmzHG8uEwHFPhJwLw1wzZe1w9fPcs8W834wzrL6WGw7nPA06OCzCea1K+JhhMHiq+JrQoYmtj51aYuIMI8Tw94WZfg5SxmM4Z4+zvNM6qVHy16WS/8Q2y7hPJ8XVr13FYq1TL6GV0MPh6mIxGFw2GoRdGlgqVKS+DoP2fP+Cnvxz/4K3fszftDfE/9jb4ffs967+zR8R/ix4T+J/7cvw2+Ollq/wALf2jP2Iryy13/AIVt8GdD+Aes+N/FnjTTvGniLVNabUvEWpavoukyeGtctJdXS6s7abTbJF4fr+z6uOz3NpPJ3nnAOdZTx/worY+hxN4g1I5fheE85yHGwVWeX5Hwu8qwGaUI1sRh6uPoSxVHMFHH/wDCXV7uOU8dg6WS5Q/7RpZdx9w1n3A+cybwuJ4c4PpOvU4vy3Poy9lSxud53hsXicqrVcJgp0lU+rUcBGOXQq52/wCo+gZ/OD/wbZf8kr/4Ku/9pvv26f8A1HPgVQB/R9QAUAFABQAUAfww/wDBL39h3/goZ+0v4g/4Kl+O/wBkv/grR4w/YO+HOk/8FhP23fCWtfCHw/8AsteBPjdZeI/G1he/D/WNR+JEvivxR8R/B9/p91q+ha94b8MP4eh0yeztIvB8OpR30s2rXFvagH6p/wDDpb/gtd/0sf8AxN/8V8fCD/5+VAB/w6W/4LXf9LH/AMTf/FfHwg/+flQAf8Olv+C13/Sx/wDE3/xXx8IP/n5UAH/Dpb/gtd/0sf8AxN/8V8fCD/5+VAB/w6W/4LXf9LH/AMTf/FfHwg/+flQAf8Olv+C13/Sx/wDE3/xXx8IP/n5UAfLWv/sr/wDBUzw3+2B8P/2HtS/4ORfjkPjl8Svgv4r+PXhqGD/gm58IJfCZ8BeDfEMHhjWXv/EP/C/l+yax/adwgtdNFlL59uHmNxHhUacsks2xfE2CwjvX4SyfJM8zdVPcisBn+bVsmwDw0tVWq/XaE1Wp+46dJxqJyu0nmcXlOA4YzHF6Ybi7iPO+FsodP35vNeH+H6PEuYRxMNPYYdZZXg6Na8/a170uWNuY+k9U/wCCV3/BZbQ7ZbzWv+DlTx3o9m9xBaJd6p+wL8F9PtnurqQRW1ss938d4YmuLiUiOCEMZJpCEjVmOKpe9OnSjrVrT9nRprWdWpZy5KcF7058sZS5Ypu0W7WTE9IVKj0hSg6tWb+ClTi0nUqS2hBOUU5yaim0m9UJq3/BLD/gsroNoL/XP+DlXx1o1i08FqLzVv2Bvgtp1obm6cRW1uLi8+PEMJnuJSI4Ig/mSuQkasxAoWtSlSWtWtP2VGmtalWo05KnSh8VSbUZPkinKybtZMPsTqfYpQdWpP7FOmrJ1Jy2hBNpOcmoq6u9URar/wAEuP8AgsdoUmnxa3/wcueNdHl1e6Wx0qPVf2C/gnp8mp3z42Wenpd/HmFr26bI229sJJmyMIciiPv1Y0I+9WnGUoUY61ZRhbnlGmrzlGF1zNJqN1e1xNqNKddtKjT5ees9KUOe/Jz1H7keflfLdrms7Xsz5U+IHwA/4KU+BPGP7Qnwwtf+Dlf49fEf4w/sxfCDRfjd8V/g58KP+CXngrx18SLLwX4nXUH8K23h7RdN+MK2nirxZ4mTS7yTSfCOhalea80K29xeWVnb31hLc+fLMaTy3Ns1w1HF4/B5HxLw7wlmksDh54iphc74mdKeCouirVamHwuEr08wzXG0ozwmXYFyrYirGVOpTh1ywk6OYZHluKqUMFiuI8g4i4myZYurGlTxmTcMYingszxMai5o05Sx9RZfgaFXkr5hjI1KWFp1FTnJfRXhf/gmx/wWM8TeE/APiyT/AIOQfi14Uj+JGhaDrnh3w945/wCCd3wh8J+MEbxBo9rrcGg6p4a1b47Q6jYeKNPtrpYNZ0B43v8ATL6G5tLiMSQPj3sxwNTLs1x+USrYTF4nL8VjsNUq5diIY3CYhZfXnQxGLwWIo3hisC3D2lLF070qlGdOqmozR5eDxUMZl+FzKNLEYfD4qhhK6hjKMsNXoPG041KGHxdKpZ4fFPm9nLD1Gqka0Z07OUWdPqP/AASv/wCCy2jwyXGrf8HKvjvS7eIwCWfUf2BvgvZQxm6nS2thJLc/HeJENxcyR28AZh507pFHukZVPCvenCnH3p1KsKFOC1nUrTTcKMIrWVWaTcKcU5ySbSaR1PSMpPSMKc6s5PSMKVP+JVk9o04fbm7Rj1aNL/h0t/wWt/6WP/ib/wCK+PhB/wDPyoAP+HS3/Ba7/pY/+Jv/AIr4+EH/AM/KgA/4dLf8Frv+lj/4m/8Aivj4Qf8Az8qAD/h0t/wWu/6WP/ib/wCK+PhB/wDPyoAP+HS3/Ba7/pY/+Jv/AIr4+EH/AM/KgA/4dLf8Frv+lj/4m/8Aivj4Qf8Az8qAD/h0t/wWu/6WP/ib/wCK+PhB/wDPyoA/D3/ghF+wN/wUo+O3wN/bI1z9nL/gsb41/ZC8O+Df+Cin7Qvw68d+EtG/ZJ+H3xXh+J/xS8PeEPhBeeJ/jbd6rr/xP8NXHhu/8a2OsaHpk/g2yttQ03R18MxXNtq12+ozRwAHov7TnxD/AOCgn7K37RHxG/Zm8X/8F8v+Cg3xF+IHwh8IeEPHvxR1L4Ef8EZ/CHxi8H+APB/jfSm1nRfEHizXPCHx5up9E0z7BHPLc3d9p0MCNa3UUMlxJbyqvnYLNcDjIZ5iJVvqOX8OZvTyTOc1x8J0MswWOq5XhM4pxq4tRqQUJYDGRqxulUn7HE8lOSoTkehjcsxeCfD1JxhicZxTk+KzzJMtwlWFbMsbgMFnmO4exM6eEbhUlKlmmBlRny80ILE4J1KkXiqcX+g3wa/Yy/4KZ/tAfA7wB+0j8J/+DpDxH4n+CfxP0az1zwX4/f8AYG+EGiaTqdreTzWYtbiPX/jhpd7pOs2eo213pOqaDq9rY6zpWsWV7pWo2Ntf2k9vH9BmmWYzJsfHLcwpxpYqpDC1cPGNWnWhi6GOwtLHYHEYOrSlOniqGMwVaji8NVoSnGrQqRqR0vbwstzDDZthamMwcpzpUKmJo4pTpzp1cJXwWIlhcZRxVOaUqM8PiYSpTcv3cnyzpznSqU6k/cE/4JP/APBaRwxT/g5I+IzhYknYp/wT9+DrBYZFLxzNj46HEToCySH5GUFgSOa4ZJxclJOLg3Galo4SW8ZX+FrqnZo7ItTUHBqSqRUqbj7yqReilBq/NFtpJxumfPn7Vv7G/wDwVa/Y2/Z1+J/7UXxk/wCDkf40r8LPhHoFt4k8Wz+FP+Ccfwf8Qa4dNu9X03RIG0rSh8fbNb+Zr7VbQbPtcKiIySl8Jg+fmOZYbK4YOeLdSMcdm2T5NR5IOb+uZ5mWFyrA86unGk8VjKPtaiv7OlzTUZW5X6eU5Vi86xNbCYFU5VqGWZ3m1RVKihH6pkGT4/PMw5ZWadWOBy7E+yp6e0rKFK8ea64bxZ+z1/wU68GfGz9j/wCAGtf8HI3x5X4gftweHPiH4p+Bsdr/AME1vhDPo8+lfDDwRo/xA8UHxXqX/C/0/wCEeuF8Pa5YtYQ+Re/a7wy226Ly/Mb6D+y8X/rFxdwxaH9qcE5VLOc8XOvq8cHHPp8N/wCy1rf7RVeZU5pQUIL2C9q5K6i/nMLmmFxnC2Q8YUXUeT8RYzJcDlzlDlxXts+y6WZ4D29C/wC6g8NB+2kpzdOo1C0leS+rNO/4Jbf8Fj9Xu9TsNJ/4OWvG2qX2i3AtNZstO/YK+Cl7d6TdMGK22p29t8eZZrC4YI5EN0kUhCthflOPOj79ONaHv0ZSlCNWPvU5ThbnjGavFyhdc0U7xurpXPRl7k/Zz92pyRqezl7s/ZzV4T5XaXJJaxlblktmyXT/APglf/wWW1dr5dJ/4OVPHeptpl7LpupLp/7A3wXvW0/UIApmsL4W3x3lNpewhlMtrP5c8YZS6DIoj71OFWPvUqvN7OrHWnU5JOE+Sa92fLJOMuVvlkmnZqwS92cqUvdqQUJTpy0nBVI81Nyg/eipx96DaSlHVXR+K/7Vf7An/BSvwp/wW3/4JZ/BLxn/AMFkPG3xE/aC+Kfww/ar1T4O/tXXP7JHw90DV/2e9I8KfB/4j6x4y0DTfhfafFC90Lx5H8RND03VfDNzfat4i0WXQItck1G0hvZrKK3mAP2Q8df8Exv+Cyvw88E+MPH/AIi/4OQfisvh/wADeFvEHjDXWsv+CeHwhurxdH8NaTd61qbWlt/wvWP7RciyspzBB5iebLtj3ruyPLzvN8Hw/k2a57mDqLAZPl+MzPGOjD2tVYXBUJ4mu6VO8faVPZ05ckOZc0rK6vc9HKMrxWd5tlmTYFU3jc3zDBZZhFVn7Ok8Vj8TTwtD2lS0uSn7WrDnnZ8sbuztY8f/AGbv2Ov+CqP7U37Ovww/aj+G3/Byr8WrD4UfFvwZB498LXvjX/gnf8F/C+rQeHLiee2W51ywuP2gJ4tLeOW3kWYPeSxR/KTN8wr6TNssxGS4qlhMa6Kq1sBkmZU/Z1OeDw/EOWYDNssV2otVauFzLCxlTteOIlKiuaS1+dyjM8NneGqYvAKtOlSzLPMqlz03CbxXDua5hk+Z8sbybpU8XluKnCf2sPGNaShGTS9M+Jv/AATm/wCCuHwb+GXjr4x/Er/g5k8f+Fvhp8NfBuv/ABA8a+LLz/gnv8J59P0Twh4Y0m51zW9ZkSy+NtzdXUNppdpPcrDZQXN1dbVitIJ5pI438DNsywuSYLE4/MZVKVDCunTnGFKpVxFSvWr08LhsJQw9OMq1bF4rF1aOEw2GpwlVrYmrTowi5zSPcyzA4jOMZhMDl8YV6+OqQhh71qVKi1Nc3tamIqzhQo4eFNOrVxFWpChRoxnWqVI04ykvzG/ZO+If7ef7XHxg8IfBLQf+DhD9un4J+Lvir4E134n/AAEv/wBpj/gjx4N+DHhP9o34d+GrKPVta8ZfA7xNrfx2utP8aaJZaFLH4g8120y4uNFL31rbzpb3Kw+19TrU8LxHWxfJl+N4QyzD51xTkmOmqGd5Dk2JxX1GnmmY4L3lTwf15xwnPCrUnKq5unTnRoYmrR8mvjaFKtlKpOeNwGe5niclyfOsFTnWyjH5xhaU69XLKOKcYTji1Spzk41qNKEKnssNVqU8XisHQxH3b8B/2SP+Ck/7S/wY0z9of4M/8HR/i/xV8Fta1nxRoWkfEK6/4J7fC7wxoeoX3g7xbq/gjW2gPiv40aJdLZr4k0PUbPT72a2ittXhjhv9Mku7C7tLmbGtQrYelllbEU5YeOcZfgM0y6Fa1OtiMHmmGWMwE/Yyaq0q2Iwso1/qlaFPF0Yy5MRQo1oVKcOuVo43N8u+LFZFj6+WZpCF5xwuNwsKM8VSdWKdKrGg60ac69GdTDympeyrVIpSdvxf+xz/AMFNvAvxw+C37OHiX/g6A8eWfxo/aF0fxv4i+EfgmD/gnX8Nr+58VeHvhzo8eueMNdXU7D4yXOiaXpml2VxaLFPq+pWJ1S7vILTSUvpvNWKMDCWZY/PsrwadXH8MZDhOJs9w7Tpzy7JsfnlDhzBYms6ijF1MVm9Z4ajhacp4qccPi8R7FYfCV6tOMVUp4PBZZmGJnCng85zaeSZXW5lNY7M6eXVc2rUKEablNwoZfRlia+JlGOFpKeHpTrRr4rDUq3ttp/wSv/4LLaheajp1h/wcqeO73UNHkhh1axtP2Bvgvc3mlzXEfnQRajaw/Hd57KSeH97ClykTSR/OgZeamPvQ9pH3qftKlL2kdYe1pNKrT517vtKbaVSF+aDaUkrouXuzVOXuzdONVQlpN0p35Kii9fZzs+WduWVnZux8v/t2fsb/APBa79in9j39oj9rD/iIH+JvxL/4UJ8Mte+I3/CA/wDDDvwg8G/8JX/YiRP/AGN/wlP/AAtLxX/YX2rzMf2h/wAI5rPk4z9hlzgAHKeCfgF/wVSb/gnv8Kf+Cinx2/4OTPHPwD+Evjf9l/4SftNeNYdY/YS+FXiq1+HemfFP4e+GPHEfhSHWLH4qaVqXjTU7C98T2vhbRjpXhWx1bxfqxsodL8NwX+p2+lr52aZphMowqxWMlNRniMNhMPSpQlVxGLxuMrQw2EweGox96pXxFepCnFe7TppyrV6lLD0qtWHdluW4vNcXHB4Kmp1XTxFecpzhSo0MNhKFTFYvFYitUcadHDYXC0auIxFWbUadKnOT2s/mr9mLx5+35+018ZfAfwHP/BwN+3p+zt4/+Mui6r4k/Z8T9q//AII2+FvgV4e/aN0HRLBdX1LU/gl4l8QfHK50fxhHBoskWsxWsl1pmoXumyLPYWd0yyRp9Dh8rxeIlmmF5YUM5yTC/X844cxNSNHP8uwCrPD1MZXy+WsqNCspRxCw9StWo06eIxM6SwmExdeh4eIzDC4ejgscpSxOSZljaWW4HiPCQlXyHEZjif8AdMEsfFJUa2NdqeEeIp0aNfEToYSNX65i8HQxH60/8Oov+C0QRZP+Ikn4i+W7tEj/APDv74ObHlXdujVv+F64aRdrZQEsNrZHBrzZTjCLnKSUFTnVcnt7KmnKdT/BBJuUtkt2d9ndx6qSg11U3a0WukndWT1d0eIfs7fsYf8ABT79rDwLqXxM/Z//AODnr4g/EXwHpfjjxp8OrjxLp/8AwTn+HOnWM3iv4fa7c+GvFllZJrnxi0y7vbTTtcsruxh1a3tpNK1QQNeaTeX2nyQXct0U8RlWRZ3STllvEuU088yXEP3XjMqrYrF4TD4v2UrVaEa88HVqU6WIhSr+xdKpOlD2kUTXf1bOOIMhrp0814Wzb+w89wr1eBzWOX4DMqmDlUjelVqUcNmWFVaVCdSnTxHtcO5+2oVYQ9mH/BK//gssdVbQh/wcq+OzraWQ1J9GH7A3wXOqpp7SeSL9tP8A+F7/AGtbIzfuhdGEQGT92H3cVMWpKrKLUlQlCNZx1VGVSLnTjVa0pynBOUFOzlFOSulccvd9nze77Xm9lzae15NJ+zv8fI9Jct+XrY+Kf2V/g3/wVD/bG+LP7S/wq+C3/Bwz+1be2/7K/wAR9Z+EPxB+KviP/glv8JvD/wAHte+JfhnUH0zxX4O+H3jG4/aFlm8Uaz4XulU61C2kackVpcWWo2sl3p9/ZXVxeWRlmnDWA4qpReHyzNqkXk8MYvYYzNsvnUx1KGc4DD+97bKZVcvq0ZYhzhVo150sPiKFHEOpSprM3/Zefvhut+/zCjltLMcbPCfv8Jlsq9HL69HLsfiFyqhmdWjmMKtLDcs41IYbGSp1ZLDty+O/Hv7Q/wC2D8OvjL4w+GGuf8HFf7cV14A+G3xnh/Z3+KH7Weif8Ec/C2q/sffDP42yapZ6HP8ADnxt8cYPjgNN0rXdP1vULPS9Qki0q70y2muEuTqDaduvRPDX/GUzyCGAvhlxfi62B4Lq5onl9LjHF054qlTpcOTrK2OWKqYLFLC1p+ww9WlRni/axwS+sl59CfD1PNJYuMsXUyHLMNnPEWFyv/hQxfD2WYulSr0sXm1CheVFKjXpSnQo/WMUq8/7PVCWZxlgo/pb8Nf2OP8Agpv8YPip8dvgv8OP+Dn/AMe+KPiL+zRf+DtJ+Nmi2n/BOv4bW8HgjVvHehXPibw5plxq998ZLXR9Uu7jQLYaleDQ77U4dLiuLWDUprW7lNuphbYzJHxHh2p5MuIOIuF/r0n7On/bXCbwEOIcLy1OSpyZbWzHD4atieT6rPEwxVCjWqVMJiY0sqs4Ucwo5VOcXmFfJsqz+nhqbVWTynO3iVlOKcqXPTi8fHCVq1Cg5rEvDexxM6MaGJw1StQ+O/7Jv/BSP9mr4Oap8fvjD/wdJeLPDnwm0nW9A8MT+LdP/wCCfHwt8WWtx4l8U69Y+GPD3h/T7Xwl8aNbv7/VdV1/UrHTIba1tpPIln8+9e1tIbi4idFPEZxwxkNJN5rxlnmA4c4awjTi80zbMlXlhqFKpJKlTpeywuLxFfF1qlPCYbDYXEV69anTpSaudqeCzrMakowwXDuWYzN87xEpLly/L8BGnLE1q0U3Uc06tGnSw1KFTFYmvXoUMPRq1q1OnL3l/wDgll/wWTivtO0uX/g5X8dRanq8E11pWmy/sD/BaPUNTtrZFkuZ7Czf48C5vIbdHR55LeORIVZWkZQQaOV89WklepQgqlaC1lSpufso1KkVrCnKouSM5JRc/dTvoRGcZUqVZO1KtJRpTl7sZzcPaKnFuydTk95wXvJJtqyPz1+P/wAGv+C13wM/4KK/sB/sCf8AD+T4m+KP+G5PD/7Seu/8LY/4Y1+EGif8Kv8A+GefhfqPxJ+y/wDCCf8ACf6v/wAJt/wl/wDZ/wDYvn/8Jl4S/sDzv7R8nW/L+wuizw39q34o/wDBRn9jn43t8BPiv/wXB/4Kd6j4rvvGGmeAfBXiDwD/AMERfDXi3wB8VvGOraBa+I7Tw58IvF8Px7tLD4k6yNPuJFm0zwsl/fx3Vhqdv9mZrC4ZeHKsfTzmu8HhKGLWYf8AGRVKeWV8POlmVfA8LYuphc6zfD4B3xNbJsJGFPGyzOFN4WOXYrB46pUp0MVSlLpzDD/2ZQjisVXwqwbWUwnjYV4SwdDFZ5BSy3Lq+KfLRpZliZ82Hp4KU/bzxVOrhqcZ1aU4r9Kvg/8AsE/8Fg/jB8KPhz8W4/8Ag4m/aE+F2m/E+xt7rQfBvxv/AOCZ3wu+FXxMsLu6nubeDQvEXgXxP8dbfWNG8RSG1klTRpke8e3aKeNGjkU17eNwU8Fi6WDdfCYqtXwOCx9P6jiIYqLo4zLsNmbp3p6rEYKjioUcxoW58Di6dfDV+WpRml5WCxsMbhq2LjQxWGo4fGY7BVHjcPPCyU8Dj8RlzrJVLXwuLq4aVbAYi6hjMJUoYileFWJl3P7Gf/BTy1/aU039kGT/AIOe/iAf2idV+EWo/He3+G8X/BOj4cS30Pwq0zxRY+DJfFd7qyfGI6BZQ3PiW/TTNO0251WPWNRa21C6tNPlstPu7iLiwSeYxzueDTrw4dnllHOaiXLDBV84hXq5dh3KfKq1fEUcNWryp4f20sNRVKpi/YRxOF9v24tPA0cpr4r91TzzGY7A5Vf3ni6+W4VYvHWjDmdKnh6U6adWt7OFWpUVKg6s4VlSr/Hn9jT/AIKn/s7fAn41ftEeOP8Ag5f+Juq/Dz4AeD/EXjX4kjwT/wAE+fgn4p1/StL8L2Ut/qtpFpFp+0DGX1hIIX8rTbm4tJXcbWZOSPKzbOMHkuX4bNMY6ssFi80yXKMPWw9P20auMz7OsuyDAqEk1CVNZhmuEWInGT9jRlKq0+VRfbgMvxGY42rgKHs44qjgsfmFWnWl7OVPDZbl2LzTESnGzmm8LgsQ6UXH97OKhHV3Xjvxx+EP/BSf9nj9mr4M/tb/ABK/4ORv2grD4G/G3WPglpWieKtP/wCCaHwhvz4Stfj9Dp0ngTxH8Q7UftBQt4Y8Mxy6vpln4g1XffDSL2+toDDcGQGvqMwynF5Zx5lvhzi1TjxJm/FuO4Hy+MJueBxHEuBWPk8AsWo2h9aWWY14WvUhChNUW6s6KaZ4mDx9DHcI5pxrhlUnk+UcLUeMMXDk/wCFCWS1pYCKnhsEm54rFQ/tHDSng6LlW5PazhGcaU2l+Pfwb/4Kc/s+/HDwz+zlr3/BxV+0/wCPfjH4p+A3xb/aRsfBPwh/4Jc/C74h6zbfCv4O6fLd61ql7p+l/H2O/wD7S8UajEfC/wAP9HsrS9vfFvitotEskjnlRm8GljI16vFVKhRxNafB2UZBnOdKnRlJRocScQR4cy3C4W3+85h9cl9axeEhaeDyqE8yruGGi5nqvDuNHhevUrYelQ4x4gxvDeR1qtaNOjXx+XZRDPMdVrVpWo4bBYbLakK08VVnGE5S9lRVSonFfSXw9/4J6/8ABYD4heBvhj44T/g4++Mngc/Frwrofizwv4K+Jv8AwTm+EfgP4kQQa7pVpq8eia74H1z47w61pPijS4LyO313QJYZL3Sb9JrS6VZImr2MdgamBzHF5W62FxeIwTn7WWX14YyhOnTvzYijVpXVTD+7L98koe7K7XK7ebhcVHFYSGN9liMNRnWqYdfXKUsNNVadedBQcZ6J1ZQ56Ku3VpTp1IJqcT5n+K/wp/4KQ/ATUP2gV+On/ByB+078IfCX7Omp/B3Q/E3xQ8b/APBKHwtZ/DLx3r3xyEEXgfQ/g34q0/4v6lH8UNTj1W7s9A8TQeGrWdPC2tXUVrrUlrEs1xFx5bbNa3D2Dw0oxzLivjeXh/w/lWIkqGY5lxAoe1punh6jXssqrUIYjEUs2xEqOB+rYTF4ipVp0qLm+zGxeAp4rE13F4LL+FsZxhmePoyVXB5Zk+AxP1TErG1YNunmKqun7HLIQqY3FKtQjhqNarWhTf2fN/wS7/4LF22paZo1z/wcveM7bWNahe40fSbj9gz4Jw6nqsEa75JtOsJPjyt3exRqC0kltFKqAEsQBQk3Uq0Y+9Vox561OPvTpU7te0qRV5QheMkpySi7PXRmSnF0aWIvy0a0owpVJe7CdSSjJU4ylZOracf3afP7y01R8a+KvhJ/wUg0bwr+014l8E/8HI37Svx11D9kT4h+HfhR8cPAfwF/4JTeFPiV8RND+IPiK48PRL4a0Hwrp3xftrnxjc6JbeJtN1PxPdeF5tU03QLCPU2v72O50nUbW2ywFSOZ4XIcwwadXLeIuKsx4PwGZNcmCp5rlFWlh81rY6rPllgsswGJqrDVsyrwjhp1YTWHlWgozl1VqE8Nm2PyPFSp4bNsu4Wy3jHEYOtUjCo8lzrC5jjcndGV3Sq43M8NllerhMBGf1qUamF9pTpfWqPN9mj/AIJa/wDBZVbjSbG5/wCDlH4gWOp67bvc6VpF/wDsBfBiz1e+jhhS4uRbabP8d0u53s4nVrxYYpDbc+dtHNdE6bhXr4dShVqYZSlV9jJVYqnGo6Pt7wv+4lUXLCtpCTaSd3Y4qFZV8LhsZyVaNLFQpSpxxNOVCpGdanGrGhUhOzhiIxl79FvnhJNNaE11/wAEr/8AgsrYy20F9/wcq+O7Oe9vYtNs4br9gb4LW8t3qM8bywWFtHN8d0ee9mijkkitYg88kcbukZVWIzj78owh705RrSjCPvSlHDx568oxV240I+9WaVqcdZ8q1Npe7GU5e7GHs1KUtIx9tJQpczei9rNqFO7XPJqMbt2Pxb/as/YD/wCClnhT/gtj/wAEr/gn4z/4LJeNviJ+0B8VPhp+1hqXwc/asuf2R/h7oGr/ALPWk+E/g78QtZ8aaDpvwwtPihfaH49j+I2hafqfhi5vtW8RaLL4fi1p9StIb6azjt5QD9s5P+CTP/BauJHlk/4OQfiYkcaM7u3/AAT4+EACogLMxP8AwvLgKoJPsKxxFejhaFbE4ipGlh8NRqV69WXw06NGEqlWpK13ywhGUnZPRFQjKcowgnKc5KMYrVylJpRSXdtpI/In4c/FH9sz4m/DX9pL4r6N/wAHJ/7UOk+E/wBmrwVpfxJ1RvE//BLX4S6NqfxZ+H/ifxn4y+G3gTxX8ENPk/aJmk8a2fxE+JHgTX/AXgzTNRbw54i1HxKNNtbvRdPttX067uKpOvXynK8yw+CxlfFZvn3BvDOH4epUVLiGlnniFk3D3EXBeAxOBc1Rp1OIMh4nyvN8NOGLqUsLgvrk8yngZ4HFU6W9fDxwvEWL4cxWKweHqYLLuL82xObVMRF5JTy/w+zDG5Vx1ipY6mpzVHhXMMBiMNmc3h0qslCWWPH06kZn6xaF/wAErP8AgthrWg6Prs//AAcV/GHw++raRp+rTaLr/wDwT0+CtvrWiNfWcV5JpetRWPx/1Gwg1PTTKbXUY7PUL60iuoZlgvLmFVmfrzClTy7E46hUxeEr0sDXxNKePw9WTwNanhZzhLF0K1aFCTwlSMHWpVatOk3RcZzhB3ivMy7Ff2jgsFjYYfFYb69hsPiYYTF0lSxtBYmlCrGhiaEZVPZYmnzqFWkpzcKilC7aPxevf2mP2r7H4kReGJP+Djv9tiX4MyfFcfA0/trW/wDwRz8OSfsRR/Fo6wfDp8GH9oU/GpdBmuE8QBtKfW7TT7jwspVtV/t3+wEbVxlw5GXE1XIaGCjLB1+LYuXBuHzdPLa/F6arSoRyCjiLVMVUxSw1f6tSrxw1SpKnKm4Rq+4defp8OrO/rieJlwvFS4spZZ/t9XhaKVCVZZ5Cjd4eph44mg69Cj9YrxnVhQjSniJKifoF8Af2bv8Agpt+0l4+/aG+Gvw6/wCDln4xQ+Kv2Z/jbqX7P/xCtPE//BOn4L6DHqHxD0nQbLxHfW3gt5f2gp5fE+mRaVfRT/braGF/kmJthEnmtGXP+1MiwXEOETlgcfmvFOT0YTTji44vg/MaOWZ3Krh9ZQw9LFYiiqVe7jUhNOXs37osxtlmeYjh/FOP13DcPcGcTVKtNqpg5ZZx5l+KzPh1U8SmoSxVfC4Ss6uHsnTmlGMql7r6em/4Jb/8FjrfWbXw5cf8HLnjWDxDf28l3Y6FN+wX8E4tZvLSHf5t1a6W/wAeVvbi3i8t/MmhgeNNj7mG04cP3jqqn77oxjKsoe86UZNKMqqjd04ybSi52TbSW4S9yMJT9yNSThTlL3Y1JpXcIN2U5JNNxjdpPVE0v/BK/wD4LLQXlnp83/Byr47hv9QmubfT7GX9gb4Lx3l9cWUX2i8gs7Z/juJrma0g/fXMUKO8EX7yVUT5qI+83GPvSVN1nGOrVGM405VWlqqcak4Qc/hU5Ri3zSSY/djzy92PPCnzPSPtKilKnTu9OeooTcI35pKMnFNRdj/h1f8A8Flvt9xpX/ESr47/ALTtIrWe707/AIYG+C/2+1hvmkSymuLP/he/2iGK8eKVbWSSNUuGikWIuUYAj76k4+8oVVRk46qNaVNVY0pNXtVdJqoqbtN02ppcuoS93l5vd56cqsObTnpQn7OdSN/ipwqNU5TV4xm+VtS0A/8ABK//AILLDVV0E/8AByp47GuPZHUk0Y/sDfBcaq2nrL5DX66cfjv9sayWb9yboQmAS/uy+/iiPv8AteT3/Y8ntuX3vZe0v7P2tr+z9pZ8nNbns+W9gl7ipuXuqq5xpOWiqumk6ip3tzuCac1G7imm7I0v+HS3/Ba7/pY/+Jv/AIr4+EH/AM/KgDlf+DWbw74o8Ifsyf8ABRzwn448bT/Evxr4X/4LD/tfeHfF/wARrrRrbw7c+P8AxRonw/8A2e9N8QeNrnw/Z3d/aaFP4q1a2u9dm0a1vr220yS/aygu7iKBZnAP6daACgAoAKACgD+dD/g3H/5J/wD8Fbv+05v7ev8A6ZPgdQB/RfQAUAFABQAUAFAH81/7fnjv4j/sy/8ABbb9lT9rofskfto/tF/Bfw7+wR8XPhJ4g1v9kv8AZp+IPx9n0Lxx4u+K0eraRpWsN4Vs00jTJm07T5Lya3vdXhv0tp7W4js5YZxIPO4VxX9m8TeLMcVhsZClxHwJ4eZVlWLWHn9Tr43LOMM3zfHUfrEuWEpYfB0YyqxpOrOlPEYVVYwjiKcn6HFeE/tPhDwljhcTg5V+GvFXxGz7NcI8TBYyjlmZeG+RcP4HEfVo81VQxWZYqVOhOoqdKtHB490qk54SrBfIX7eeo6D+1h+11+zj+1x+2D/wTu/b6+OP/BOvWv2M/jV8N/AH7OeufssfFbUfil8Hf2w1+KGqaZN4u+Kf7O3h24k8VeD9S+Inw8sbLR/hb8Q9ZhfTQ13omqWF/prxpqen8eIytYVeJ2GqUZYzi/iXhDhr/iHecYDE+0w2DwTjjJZrwzhcer0OH+K1nbwub46vWWFq1crpww31jFww88NR2eOnisBwTHB1o4LLuHvEDOK/G+GxtKNJYvCVeH8tlkmd18PNylxHw3hXXxmCWFoUsXDA5jHMPa0sPPFcmP8Aj9P2T/2gfAXws/4JPXX/AAVn/ZJ/ai/bE/ZZ+Hn7Hn7UXgLxF8DfAPgLx/8AH7xz8HPjf438carqPwAX4p+DvAdxceIrHxXZ/Ae48MfC/wALeL9QjmHw/wDFlilhLf6HqOnm5j+i4knh6vF/Hk8zoyz7iDM/BTw6yLIM5yuUo4fHceZXjadbj7C5RnNGVTD5TnuZ8uEeN4gWJjHiOphZ43D4rNKVCriaHk5eo/2Hw4+GYVOHOHMD458YcQ5pk2dSTxGG8OMbkMcJwYszynEOrXzbLMr4h/tjNFlHs5zyjK8xpYHEUKDxMMtq+Jf8FRf2evjH8edK8EfDTwT/AMEvP2kfhbp/hv8A4Jp+DtE/ZmuPGv7PH7Rf7fvx8l1ey1rXtUT4An4g3Hxnv/hH+yv4u8FadFp+pa/43vPBviH44LbPB4aM17LdeGPCsXkZ3DOK/EfiHmKxsMRxDh+LPC3E/WcoUsJUz7KcuyDJsbnmey4xksU6tPhvHVMzyPF5Nw7JYfjbPqWNx2MxOZYzOKmbT6skeX4bI+BcBh8JUw2R4rB+JUZrN68pxyDOc0z7GYLKstjwtGVBx/1lwdHAZzgM8zyosLwhk9XA4bC0cqwmQ4rC09rxd+xr480/xj+3tq3iT9h39pfxF8e/2n/+CIXwGi+CXjiw/Zp+M/ijVbz9of8A4ZjXQv2lPD3iLXrPwxeN4W+L/ibWNJTwzr3hTxOLTxZrXiNrDR49MOpanYx3fX4hUKddfSPy3hanCOGr/SZ8P+Jcko4CKjhMz8Ncb4ocEcVZ1VyL2adPH5c+KcVS4nzGjglN0P7KznMa3s8PkWaPCcfDf7uX0fcZmqaWU+B3iNwzn7xN1WwPH2Ay3iXhzhKOYQnapSxGG4Gw0siyzGVUqE8DjsswlGpVqZngvbdZ+0X+yn46jvvjbZ/th/sGftgftMeO/iR/wS+/Yq+Ff/BLLxD8Mfg18T/Hunfs3fGzwn+z5pOhePvBmo3fhs20H7O3xN0X49pp3jfxJrHjS10i7TQdE1x7qf7JJPpWqezxrKpj+LPF9cK1Z0PEHNPpE5jxHlfF9LMKWGwGa8ELiClieHMfkfEksRDL8NkWQZdHHU86wdLHYSnjcTiY46VOccTTzCa4Y+q4TIPBefEFH2/BOTeEVfJ+LuGpYadTGUeJKzj/AGlgsyyFQljcZnWc5cqGDyfMPqk5YRrDYCOIVbL5Ucv9l/aA/wCCZvx5+PPxh/aP1L9r/wDZt+Jn7QfxL8Bf8G7nw38J+F/iD/wg3jvxp4W8Tft5eENJ19bq08BeKNEsJ/D3j747aTr73N1o+m6Rc614oM2rT6jYWDLq3mzeLxJDBPC/SZzbIKHssfmP0iPC3MuDJ4PCVsFVzLhuPBGVYbiPN+G8rdOlUeRvGZfDAY3EYTC8mW4OpiMjxNTDUcVjsHW04S9us18AcrziU6eS0uBuMcHxPSxuJhVWV0cRxxjK2R5HxLmaq1YwxuHybH08RKnisY1i8wwGFzuk6+IwGBxtH+rX/gmrpXxD0H/gnp+xBofxb0rxhoPxP0X9lT4DaR4/0T4g6drGkeOdH8Xab8NPDllr2l+LtK8QwW2u6b4isNRgntdXsdYt4NStb6KaG9iS4SRR9x4gYnDY3jXiXG4PEYfFYfF5ticVHFYWrTrUMRLESVarXp1aLlSqe1rTqTlOEmpTlJ3vc+X4Ow1bB8PYPB1qFXC/VcRmmGoYarSnRdDBUM2x1LL6UKU1GUMPDAxw0cKklD6sqXs/3fKfbVfHn04UAFABQAUAFAH8w/8Awaxf8mwf8FGf+0wn7Xf/AKr39nqgDC8efHT4n/sN/wDBaz/god8eNc/YO/4KDftHfDX46fs0/sqeDPhl4n/ZX/ZP8ffGPwjr3ivwD4b1SXX9FvvGdsmk+DtOEFzqVtp11O2t3Men3Quo9TS0Fu27weH54iPC3i9w7/Z83mXEPiXlOa5PDMo/Uspx+Cw3h1h8lqVK2OrxcY4F5jjYYetiadDEUowoY5JTq4aVCXq8V4ani878F85p4/DrA8PeFnGWR51LC1PrWYZdmGceK2KzrCUngqF6n1hZZl08YqFSdGtKGKy+pCLpYynVX42fFb9hr9qT4Yfse/8ABOj9mr45fsPeINfm8U2H7bfxe1TxbpP7NXxg/bpf9mn4ifHbx1qPinwB+z9p/wAAfh38VvAfwT8P+Pte8P6ppsJ+LXxi0rxHYfD3V59Sl8M3Gjr4b8T3U1Z1ltenWlwpgcTUzLNODvo98KcI5TxFR5oVuNeJ6WbZjic8ybBcT4ueMy/g+nkcp4SeO4nyunPMcfg8DhZUsdjMrp4KlK45tTxuN4j42nhp4TK+OvH3OOL8dkOPk4vg/hilw5l2W5LnWP4cwEIZjxasyq0MfTwPDNSpHC4L63UhjMvo5rjoxo+U6/8AAr9tD9mf9jT/AIJtQ+F/APxK+Hvx8/4KWfstfEH/AII1/HbwP8WdC8U+APHvgnVb39oy/wBU+DfjjWPB3irTtP8AE7f8I/8ABO+8feG9L1KazjstN8DpoU9ldjSmsfN+7zjCZVxb4m4nw6eOUeFvFHhXwL8T88x2V06OIxmDzjwT4c4Pwfipi8ynWlGpfE8K4iWW5jl9aCq4nFYfMa+IhKs37X5XLcTiOEuDlxzPBqWf+FHGnitkOU4erVnSr5vlfilQ4szTgjLcix0J1MBTp4PxBweWcQYWvQnXp4jGY2nhcPUThV9n/Xz/AMFK/wBibXfE/wDwRa+Pv7Df7L3hKTW9Z8N/st+Hfhp8H/BFi0EN9r8Xwoi8L3mieHbAzPDBJrWt2HhH7DZLNLGLzVruJJJVacvXxPirmOY8TYitxJTwMq2IfHnC3FWJy/A0pTdDLcu4zynNsfQwGGowlUqU8tyuhXeEwWGpVK9SjhYYXB0KteVGjP6jwpoYfhSWCyzF4yNST4Q4t4eqZlip06Kxmc8RcG57kkcxx1ebhSovMM6zRYvH4utKFKlLEVsTXnCnGc1+QugeNPi9/wAFGv20v+CZ3ibwF+xp+3j8EvC37CH7In7W2jftD+JfjL8FtX/Z51TTPiF8Xf2eNB+FHhz4c/CDxV8QbzStF8Q/ElfFGjyPpV5FeWen6clzp2vXtzb6faanJYfScVRw+c4/6S3FGHr4x5Hx14Z4rhzhZZbVw1HibNczzXjfF55Vw+XYCtXjCni8DkuJlWlXqV3gaeYUHg62Jh9Zy6pj/luEqdfhrhrwW4JxdLBVc54c464NzDPq2LoYjGcMZdl3BeSRwk8wzOvQozniMozXGxdOjh6NKWYYnBzUoYRyWJjhvyV/YO/ZF/bM+FPjv4r/AA3/AGR/2WfjMfiDr37D37Ynw6k/aR+MX7Jnxr/YJ/aF+BHj3V/CWsXvw18EfETx7pPxTuv2ZP2pPGvjbx1/ZGl+GfHE9p468X2bLpvj3R/E3hGx0W7RPHzN4nMfDvj3CYaOFwuDq8J+G8IRyKOJwVHiyjlHE+Q/6w8K4PgvMoPFZTn1DhFcQQxuOyejgsfVxVZ4DG51j4YuVHFe3hI4bB8d8F4zFvFV8TQ4+4mxUln7o51/YcMywGaww3E+O4ry11KWZ5DPMZYDF0sBmVTG5bUwqqUMBklGtPD4jDfoz/wb4fsxfFv4e/tfeEvHNh8F/i/+zd4Z8DfsP6V8LP2mtC1H9hb4xfsq/D34o/GceIdNurOH4l+OPjj+1T8Sb344/tD+E9Xg1vW7r4ofDP4SaP4U1XwxrF2t1P4Xj1bTtDP3NPE4H6p4hYrA16K4VzrF8N0uEcjSjlOEwGMwE3UjnOQcN1nmecZVTw2QfWeGs/wmZZtOhUzCWHxEcVj8fQr47NvlMdQzCWJ4Iw2M53xHlWccXZhxNmrUs4zDMMrzPBVaH9n5txNTlg8rxeW4zPngM/yCOBwn1v2WHlCWDp4FRhk33H+3h/ys0f8ABCz/ALIh+3h/6zx8ZK+RPoz9/P2nNJ1XX/2bP2g9C0LTNQ1rW9a+CHxX0nRtG0myudS1XVtV1HwJr1np+maZp9nHNd3+oX93NDa2dnawy3N1cSxwQRvK6qfifErCYrH+HnHGCwOGxGMxmL4Tz/DYXCYSjUxGKxOIrZXiadGhh8PRjOrWrVakowp0qcJTqTkoxi5NI+u4AxOHwfHfBeMxmIoYTCYXizh3E4rFYmrToYfDYehm+Dq1q9evVlGlRo0acZVKtWpKMKcIynOSimz+L39nL/gmb40+NniT/glV4J/as/Y2+MWvfDH4Z/8ABFX46eD/AB/oPxF+EnxO0Pwv4S+Oq/EbxHf+CPAXj9bnSNLtdJ+I0Q1CHxN4U8EeJZINeGqWujeJdL0k6hpmmX1t9Z4j89Wt9IPN8oTxGb/8SzeDmD4IxmCgsTiqvGmTcP0MNi8Lw3KnGq8XxLlLliMJicHgo1sfgvb4ijXoQc5RPiOCZVcLw74GZZi06GHp/Sn8dcz4twOKgqcaHBuc1a2Ky3MM7p1Up4PhzOq+Hwv1bH4n2OX5rTX1aFfEYevVpVP2o/4J7fDT4/8Ahv8A4N3fhx8I/id+y/4p+Lfxu0r9lD4r+BdW/ZH+Pb+J/hF4l+IFjHrvj3R9K+EHiZ/FOkReJPBra94HNhonhw32m2bW9pPootbjT7N7e/t/b8bamGzONOpgsJT4hpVuFvCp5pDL8ZUeLjiaPC3B64kzHDV8A6mLqcRZFjKWY5msPh5RzWpn2XPCwnSzKSlGPCqlWy3HVY18XUyKVHjDjrEZZisbhoyw8Pb8RZ7isl+sUsZH6v8A2LmdWrhaeIxNWlXwUMrxdXFPD4rDR9jV/G39g34WfFjUv2p/2WPgv+zT8FP+Crelfsn658M/jF4H/bk/Zh/4KcfDHU9d/Zp/Zh8C+IvhXd6APhn+zN8WfiZ4c0jxTost/wCJZv8AhHtM0HwfqEt74u8OC3utbmGky67ptnyZpQq55l3iRha+NpcR8MYvw9zylkfEGeU6OW8e5hxNHlqcIZfCjhpxljHSxcaNPiDLq18qyek61XD/AF6tDB47An1mvk64VxuX4Srw9xtguPeGsZXyrIa1fHcG0copZjOrxbnNWvW9sqOIWEdTHcNZnKosbmGIjGnVnh6rWDzL8/Phf+zT4t8IfsIfsQfsya5/wTI+Mul+I/D/AO0V+14f2q/i949/YN/ak/aNPgT4uTDUtN+DOoeH/wBmbQPHPws+Gnxx1Pxv8Obvw74G8L/Fb4hw+NvA3w6/s1l0j+y9Wi1C9flzSa4jlkdbL1WwWG/4g7DDZBT+rww2a5txrjP7A/1yyVYnN5wwvh9Wr1cJl2PxHFGLwVDG46thq9LCYqjQ4bzrDx9nE+xybN/EanShRxEZ+JWR1Zyp16v9j4fgbBriD/V3H0ZZZTljOKsLluMr51L/AFfy/FVMLToZjhauPw2LnxLw7Ufpn7Kf7Dvxv8BT/wDBEbxz8bf2MP2joPif4A+Hf7enwJvvFHiv9nD4tatrfwb+Ndh8W/F+q/sM658SrC30G9n8DeBfA3iTxfZ+NPBPjHVNvgjRvDyaxrlnqt1oWiX89rtmdfMMXjfFSpw5iZYLiLjL6LPBeE4IzCGKlgJUfEvL55nw3xL7XMsbHC/2Jn0eAsry7I6lXN44DFPL3lUXRg61Bvzo0svo1cp/tbDTxvB/DP0g83x/FWVQw1NSzLw+zThvh/N3TyzKsHVxMM2wOO4qnm2IdHI6uYYX+254uhDFVK8kqv0l/wAEOv2SP2k/A/7b/wCyLr/if4MfHL4C/FT4MeAv2kLL9uTxff8A7Efxi+Fmn/GbVfGs2pJa6L+0b+1f8Wf2svEvgn9pLxBrHjqXTPiD8KfFXwa+DM6tZW4urrTNM0SNNQ0D6PIcTlkMJxHiMq+rYPhbFeGvA+R4PJHh5ZBl7z7L62XySyzhrFQxea4bizIqtHHTz7NJwy7A4vLcXiMK6uAljcNkkPG4ho5nPEYHDZy55lxU/EbPc6hxDRxEc8r4fJKlTGSrzqZzgVlmUvhfPcnqUMry/LKlHF4zL8zw1CrS+u18Li81zX+l7/gux/yh7/4KIf8AZsvjz/0TbV80e6fnX8bv2XvjH+1x/wAGx/7Gvwu+AnhmHx78UdE/Yn/4JufFnw/8M7i7t7KP4oQfCHwH8EfiBrPw+Sa7dLR73xJo2h39tpVpdOkF/qyWNizxm5WRfMni6uRcYeFnHCwOKzbCeHfiRkvGGa5RgYqeMzLK8PludZPiqWHpNT9tPCrOoZlKjClXr1aWBqQwmFxWMeHw1X0sNhqObZLxpwvUzFZNV4w4NzjhzBZw2orLMwxM8JjcHVdR1KMaMcVWwEctliKtehh8PHHOviq9HC061WPM/FX42fFb/grj+1D/AMEwfCfwf/Ya/bS/Zw0L9kX9qLwz+1j+0j8W/wBqr4D638CfD3wysfh94T1fTm+CnhHVfEU6t4/8VeNtX1VNGv7PwqLi0g02HTdWuYrjSm1KbRvoskwkMPx/juN44zC1uH8o8NfFXhbA18TL2GbcSZp4kZRhskyyjg8un7StTpZbPC/Xc+niZQo4aLcKWKniaeGhjfl83qVv9QVwbLAv/WDNuKOAcVVwmEj9aybI8DwhmU8wzLN5ZnGNOjGfsZSp8MONFVcep1oVKOEc7Q/Kr4HfBT9obU/Dv/BO39iTxl+xB+18+r/s3f8ABbP4tfFH9obxbrH7OPxHHwJ0z4NePfFfxHk0nxMvxPTSH8N694P8RaF4pkubnxJpdxP4a0vS4Bc61rOnQ674XfXfE4BwGGzSl4LyzajRw+WZH9Efxv8ADLiXB50ngeTifP8AhrE0qHD9WliVTi6uKjCGDipzprGYzG0cDl/1zEQxcML7niJjMVhc98dsxyevOtjeLPpHeHfiRwjiMq5sZUqcO5djMmi86U8NGpHDVMJicI68qFS1ehQpVsRXhSWGrxp/tZ/wbUfArSf2bf2Zf2i/g5rH7NvxJ/Z/+N3hT9p34qw/E+/8efCDxv8AD3SvHvh5/HXjJPg9c+DvF3ibS7LQfiTonh7wJFBa29/4RvNTstK03UNJNxOYtW0+a59bLsZjsf4ReE8p4qUMbHhWpDPcDjpKnmdDjtwwss+zHM8tq2xlKrisFLh7CVMVVpRpV6+VYnAQ/wBqyrG0aPFneEwWG8W/F6rg8PT/ALKxfF863COKwkfaZf8A6hxw1GOSYHA4qnzUIUKOaPiDGUcFz+3pU8esXOCo42hKX4s+Ev2Q/jlc/FnwH4Iuv2M/2rbT/gr5a/8ABWXUvi98V/289R+HnxAt/gvr37IN1451efxBr8n7Rsl7/wAK61j4Ia78F7ix8B2Pwft7vzbi/huPD0HhmO/mawuvN8PMJh6mXeDmBqUqWWZFlHBOe5P4/ZXnUfYz4njj8Ln1HiTI8XCvBvibPeKsdisqr5NnWEjWS+q4zMKOYUaDqZjjOvxGrTniPGzEUJTx+Kz/ADHLsR9HuvgGsc+EqmGq8Oz4WxV6El/q9h+F4YXPHm9DFyqSw6zDLqWIp4idCnRyz9zP+Dfv9ifTP2S9P/4KQ6lc/s2618Adb8Zf8FFv2hNA8AXHiXwD4l8CXniz9mrwdqlhL8Em8JDxJZWLa/8AC3T01/xTJ4I13R0vNEvVv9Tew1G7AkKevlmKrLwp8I8HWrNZvV4PeYcV4OtLlx8OJVned4VVc6w8v9owuZf2RTy+Hs8TTp1vqf1efs3CcJS5c7o063iNxjjacFVwNF5XRyTGQXtML9XzDKctxedQwGIjelWhWzbDxnjPZzny4qiqcnBw5F+G37V3gP48eCvjL+1hf/sr/si/8FXP2Tf2+vGv7Ueo+IfC/wAEfgP4Y1X9or/glL+1+2oeONEuLH9oL4oxePPB/wDwqmxj8V6LFc6/4zur2bT9O8B6qo+06ct0mqw6R4PAc8ypZf4eYPKaeHpywuaYZ8TcIcbylR4d4F5szxM87o8OZ3UlSxlLJo4Kp7PJ84y50q9fE82ByeOWZbTyzMIe3xV/ZtTM+KMTndSvPB1MkdHh7i7g/mnxJxFRo5IqORYXPMqoKtSWZYfHKMM6yipSrQjg3PG4meb5lPF0cbtfFL9m7xv8BviX/wAHABsv+CY3xC+Mvxu+O3hv4DeKfhvZ+F/hR+0fbfBvx98KfHS/DHVP2qLDwl8T/gprvgXW/Gdmfihqdx47134TeDfiRpPin4hDwn4h02687SNK8U2Uc4GOW4bw9yfhXB+3wmU5b9JPi9Zxi81y+vj8RlHhnhOKKuJ8Hs5q5B7TD0+JsNkeWYapHBYGccVlmURzWlmmc4epgMNOm+HByzmfFuW8Q5xPDzzTHeCOQwweGyzGYWjQn4hrgvMcBx7l8cbGGJeQPH4lzwjxfLQxuNcMLgMlr0syzLK8RP8AP3U/+CfXxv1v9mX/AIKj28H7Gn7QPiv4aXHxV/4JufH39n3SNK/4J/8AxX/Ze8OeI9P8OeIvEfgz9oLXvgn+zlLe+Nb3S9Q0nwLrep6H4pso9e1Xxzrvg+4HjXxLYWNvqzSW/uYKpg8DmPhDW4ipV62WcMfSJzOfF1PE1FmOLq+G/FfCeKxWMq1MHgqMIRyTOc1yfhV4rKstjiMPkGOwuU5HjquGzHBVcLT8vFQxWNwvENDInSwmaZ94GZzh8DKgpYTC0eMeHuKchqZPga2bYuvVni83y7BYriT+zsfmlTD4zOVVzbGZVh8ZgK+HxWL99/aK/Y8+Pvjv9rP40p4L/Zq/aH8GXvxW8cfsYaz/AME1/i14X/4J9fH/AOIPxN/Z+/Z68F+HfBsngbwx8Lfi9qX7UX7Pvwl/ZBt/g1HaX+m/HH4a/GfwcdaXzdS1LUbr7TeWVxZa8CvN8NxBlU85zHD0uMsD438c8TcY55Wq0aeHzHhzMMTUq5NieJc/qyxeA4p4NxHDLo5AshyvA4zH4LEtZT7LMMZRjl+VVxLPLJ5TXqUMtq4/gqr4VZJw/lHDsZ1K1alxRhniKPFayjJsJRwmZZPxHj+KXW4myviDFZnLAZjgFRxtBYPLp1v7c/oL/btjuof+Dhz/AIN+ob+4F3fRfDP/AIKPR3l0sSwC5uk/ZY8QLcXAgWSVYRNMHkESyyLGG2CRwNx5sTKjPEYieHpujh516sqFFzdR0qMqknSpuo4wc3CDjHncYuVuZxTdksvp4mjgMDRxtf6zjKWDw1PF4l040vrGJhRhGvX9lCdWNP2tVTqezjVqRhzcqnNJSf0d/wAFcfhP8U/iT+0T/wAEa9b+HXw0+IHj7Rfhf/wUf8JeOfiXq/grwb4i8U6X8O/BNt8PfF9lceMPHV/oWm39p4S8LW95c21pN4g1+XT9JiubiCB7tZZY0bk4PTw3jTkGa4lPD5XR8FPpD5VWzKv+6wFLNM74b4boZNltTGVOXDwx+b16FejlmDlUWIx9WjVp4WnVnTmlpxbF4nwwznL8OniMfV8SvB3H0sFRTq4upgcsz7N62ZYynhoc1aeEy+jUp1cdiIwdHCU6kJ4idOM4t/lD/wAFdfgAfEn7ff7V3jP9r39if9qH9tT4SfEv9g7Q/hn/AME5NR+BXwo+IXxl8NfBn9oLbrqeMdFmt/AcskPwl+J3iXxtN4d8VaR8R9fs7OM+HtOeKHWnt7GbT4/mMHhs0eU+KeAyhVcv8Ss34w4Rx/AXENaf1WjhuH8Dw5Tw9KWFz2ryYTLMtyLin22aZ5lNWupYihDH42rhnh8xjHNPsa2Jy6GaeFGPzCUMV4eZJk/E9DxKyCnKOIr5jnuL4mhiaWKnksGsXj5Y7glf2Dl+MpSp04ZlWwVGEo4nBfXcv+V9W/ZH/aF+AH7X37Onxp/aJ/Yj+MH7U/7R+r/8EKb3wAvibwj4S+LPiu18R/t9+E9J1/w5B4d+Ifx0+E1wt/4E+Ii/BC1h+HN/8Q08YaHrF99phHh3xGNa1XTtUP1vFWIwcq3j/l+TYGhi8Zn1bhHGUMVTw2NwuS5vleK4bo5V4s5plzwksvnjcLmmPwma5lHhjA1sNmOd0p5fkeGw9Ctm+BoV/keG6eJjw/4IVs6xVSlQyTj7iSjLCv6tVzPJMl/1mWeeFWAxuFxlLF0suoZLjMzy2UsxzGhWy3JK2GzTNse62CyXMp0fgz9nr9kL9qOHS/22tR+Gn7GH7QngXwR8df8AgiT8XvhofAPw7/4J9ftCfs7eAB+0lp/ivwdqNt8EtMs/Gvib4tePvjz8R9BspdX0/SPi54919/G3xRu4tZh0e21NdMnubjg41oVKnB/H+S4Ovic5pYjxJ8A+KMhxDoYbCvOcoyjxFyOjmOcZZw9luHhg8hoZbgvr+JxuU4eU8Zh8rp43iXG0MPlONo4ur15PXh/bfBGZYnD0svx1Cl4uZNnNOMsTi6mXRzPw64nq4XC5nn2Or1Mbj4ZrmscqVCriadHLYZjUyvI8DXxGbUcRgsJ/aj4z/Y2k/ay/4IueH/2MfiDoN74c8U+PP2DvhX4AGk+KdLvNJ1jwR8WPDnwi8KXXhOfWtI1CG21HSdZ8FfEjQ9Hu7/T7yC3vrK80ua0uYopkkjHs+Pnts24o8Rs64YrrH5jl3H2e8YcK4nK8XC2Y43J+KMTneW0sDmGHlOKw2e0qP9mSxeHnKNTAZlWdObhUu+bwdxMMjyvgWhndOvg8FU4Xyrh/iKhVw7WKwuWZrkFPJc7i8LXinDHYLC4rEVaFOtBSoY7D0ZuMalJW/BP9i79nD9uz9ob9h3/gq5+2X+2p+z78YfCv7Xfjn/gnpqf/AAT5+Afwi8WfDnxpZfFfWPBHwW/Zz1G18TeIPCvg7U9BsvFWtT/tD/GnV38Rafa6RpF2NX1uwltdDm1a3e1ubji49lRxHAefY7KqSqZ14ueJuA8UOI8sy6FWSynA5dnWVZHwvkjytxeMyarlGX4XPsXjcBiIUpywFfK80r0aSqJro4Ew9TLPEPgfJswqYehw94Q5N/qXk2aSxUpYLM8RmGcY7NM0zerj6k/7PzX6nldPh/K8JxBg6k6OIg8xwntm6NSnD8pf2lP2I/jn4bX9nfxmf2Pf2pfi18Z0/YG/YB8HaN8Avjr+wx8aPih8M/FHjX4Y/DXwrZal4L+CH7TH7PPxK8G/HH9jPxt4L1+yuv8AhZnhTxT/AMKqv/8AhIX17W9X1a80G/sY5PZxuNqYfxN42x2SUaWa1sZ4tZfnuFqvHvh/McPhoYfKcLHiDLOMaVaWR5tkGDoUfrCoZhiJ4TLFg8Ng8dl2KlRrU6XDQowr8EcL4XNK8suoYHhXxBy2tCGCp5zga08x4p4izCllmdcL4mg8fRzvNoYqlRy7McDhq88Tga9Gtgcdg6qnKr9b/wDBST9h79of4061/wAFkfib41/Yn+M/iW+1Lxf/AMEafib4A07SPhr8Q/iMurzeA/hrY+E/2jrP4O+J7fSruT4wz/DvQPEPi3wd461Twpd6/eWlhcajPrj2sk00q+dgoZHlWe+HeLxc5Zlw3lf0t/EbE8R1/wCzpYevmHhXnWAx1swxOSYajTq0ci4hzLL+G69OnQwtPCSxVDCU6DjGhaN1P7YzLhXCYHCxjl3EGI+jHHA4TDSzF1YZVx3hOKcuzGjlU81xeJxD/tjA4L+1HQWMxlbHYqk51ObE1a8XU+bP+Ch/wE+MPxn+OXxQ8Xfsx/8ABN/9oL4PXfwy8WfsTeIP2XZ/Av7BP7VfxF+MHjX4B+AdC8ADQ/FsHx28YeO9Q0b9l7TvhlpMMeg3P7Pnwe+EOjeJpdWsm03xtp76voPi3XbLs8OauOoeIvB+fcSYmFCrS+kLnmN4/pyxEaGEw/DtfMPqFHiPOs/rPGYvjTC8S4J4eUcihiKeQcP5ZSq4rDUMJhsslRq8/FVDDY3hHOeH8soRxGFxXg5Ry/hzF1W6ksbxA3mGY53w9luTQ+qYLhiWV5hLHTXEWLVXMOKK2JhGhicUs+yyD95/aA/Ye8SeGvhF/wAHEPwb+Fv7Cn7QT/Hz4tftM/CX4ifAnWPAv7NXxc17SfiJ+zdf/H34C+M7jQvh34w0XwzqOi+KJIfELa9411Pwlok97ren2uk+JtYv7a3tfD2s/YfF8PKVTL+FvCLL4Wy6hwn9JDEw4jwdeccMsNw3lWL4nwPAGP5Kkl7Xh7Ishp5nQw2ZU39Qy/BZvls61ZU86y2piPo8zxNHGeJHEWf15e3w/EH0ecrjleNmneXGWY8F1KniPSr8yjLCZ3nnElXJ44zDYiNPFZjmeCr0cPSlVwOJhDtv25P2U/i5r3xk/wCCkui/Ej9if9rr41/8FCvjT8YPgFrX/BK79q74a/Dv4h638PvhJ8MfDtv4Lbwnp3h7446JfW/gz9n1fhBqFp4kvPipaeIrrw5Jetdf2hqP21LiPUVXD8M1Ucnw/DuNw/D/AB5g/Hfi/iHiniXNeWll+I4KxnEuHr5fj8ZmNanUw2fcO1+CoYzI8BktCOYPC4jF5flqw7xWFjQy3y5yyylSwuI4jwdfNvD2XgHwrw7lPC2GpyxuPwnH+G4Qx2Ez+l/YtJ0sZl2Z4rjiplmdLF150va4PL8yxMPZYfEzoZnlftr/APBNH45fEbTP+C6nx08Rfsn/ABq+Jn7V+kfGT/gntrf7JHxL8K/CX4pap4h8S65oWj/Cqw+Nnjv9muLRNFP/AAlMSy6fqkHjPxB4GstUfS9N0wW2q3VlFppSH0uE6mAynDeG+Z5HQrZHUX0wPGvNsVQxDnQx+WeHOO42qZlwzi80o1pc2C4exeHxs8bQzCtGll2aVcLhMXLEYt5ZgamG58Jh8XmGZZjk/F1bD5rhv+Ja+BMuzGvKVOplea8dYLgPEYXNMPHExUaOOzbDZpgqeGpYRzqYrBrMMdg6dGjHOcdSxX63ftom7P8Awchf8EDDficXx/Z//bkN4LlXW5F2f2aPir9oFwsgEizibf5quA4k3BgGzV5l7H+0cw+r+zeH+u4r2DpOLpOj7ep7L2bjeLp8nLyOLcXG1tDz+H/rP9g5J9dVaOM/sjLfrccRGccQsT9So+3VeNRKpGsqvOqsZpTU+ZSSlc/p8ZVdWR1V0dSrqwDKysMMrA8FSCQQeCDg151WlTr0qlGtCNWjWpzpVac0pQqU6kXCcJxekozi3GSejTaZ7EZSjJSi3GUWpRknZxkndNNapp6prZn8if7ZP7Dvh79nv4o/Gux/4J0fsweLdWi/ZR+DK/tv/EnQ/EF98Yfiv4R+Kfx+8M6v8QvEH7F37L/w28M+JvE+rRSfDr4S+OfE/wAWP2qdf+C/wv8A7P0efxbb/DnTGsY7vXLCCDycvzDH5JgsXm+FrTwuV8G53wdwZkOLxOEnmmaLPeJcu4Y4F4t8RcXVxNGtmOeUvBnwDlS4b4Xx2KxmJo5bi+Im6MZ1eHMxjU9rHYHA8Q5ll+BzVRrZnx9h+KM2z6pTqxweCjwrlOZ4zi18LRjR5cvyvE+M3jBQy3+3o0aWFr4zJ8gzz20qeHzTByP2T/4Jo/GX9pX9r79jH4mar+0adQtPE198T/jx8Kfhb8Vbz4R+IvgVqvxZ+DunMuj/AA++NNx8KPEi2+qeErrV31DVLSO2W10+1v08PRatZ2kEV+pb0/EThunnfAX9j4KrDLM54v4B4jwWY0livrMMpzHHZpxXw/lGKcoOVah/aXDuF4f4onh5SlUoyziSoqlQdCjS+f4NzutguIIZnjKf17D5JnfCuOWHng6mDjKr/q1wpn/EGSqda8MbTybifG5/w0sdTTp1I5X7OrKriaOIrVPxp/Yu+Nv7cP7GP7G/wA/4JR2f/BI74+fF79pf4RfFKP4b6p8SvHnwzgP/AATv8Q/Dh/jNq3jW5+PU37SFvd6loiXJ8LajH4gsNHn0F/FFh4ziE0ul3Go20Wj3n1Kzmjx1xDwFmc6E+F8vwWTcLZdxlLOpRwuacLx4T4OwvDeOq8M8nPSz3Ma+JwVDEYD+z6n1fF4bEZjhsNiqzWFxWN87EZY+DsFx1Rp4utxPVx2Z8RZpwlVy2P1l8Sz4lzarmmDwvEVOVSMsjo0oYnEYPGRx9SaoRoZa8XPB0q2NeV/C/wC1F/wTX+KPiK2/4K4ftPaJ+xx8btX/AGsdP/4K9/Ajxp+yl8QvD/wj+Kl78QH+Ell49+HV/wCK/HfwMTTdFNzrPgR7a61y58UeNPCVle6PNa6La3Grans8N2L6f8z4WXyPG/RvqS5ssVX6TfiNU8QKuJisJOn4f4zEcQYjLqnFc6vL9U4UxeIrQxOGr5jKllmKrYyThWrQxPLL1/Eq+d4vxhw7VPMMI/oweEmB4Zp4S2Jw0+NcPw/gsDn2AyKrSjfFcQ4KGBw+BxeEw3PmWX0oTouhhZV8Qqnlf7f3wK/aj+K3/BSL4ofFrwh+wl8bfA/xP+FP/BSP9nzxnpPjL4Vfsb/tJfGrxt8UfgF4N1nwhpMf7QVx+2jrfxE8WeGvCXg59Nijt4P2ePgF8N9I0OwsrWW+13TYD4T8UaxHfhJH6lxH4b5hV/4SsLX8U+IqfGOBryeTZdk2W5xmWPo4mpneYYtYjHcT4XPMBOUqlfMsZheGcuy14jE4GWEweOyXL8Zh4qOeL4O48yzCueaZjW8EsjpcJ4ylCOZY3MOJaGWUMbUyvKMtwjw+D4XxmQY5VY1M0o4arn2b5rOlhMbUxOLq4rFYf1Hxb/wTc+K3lftL/tNaV+x98eP+Gp9O/wCDk2z8ffCn4g2Hwl+K48f2/wCyld/EnQ9X1j4ieB7e30cSt8D9WF5qGr6/8QNHsX8IaqNPs7vVNcuItD082V+H8pZFU+iqqb+oKrmGa5b4kyqvkeCyHE4biij/AGdxROtrlmTtU8I6OGx7wuFhUzfHTpJSz7HPGdPiNyZzlv0iuS+YVIeC/ClXgGlSc60q3GWGlw5SxFThqjTbeK4lpYZV6OIhgYVcwp0svo+0pxll1GVD5J/aY+Fem+F/HHjnUPi9+yz8ZfEP7Ymo/wDBf7wJrd9+3mNOm1r4I+L/AIB+JfizpKfDn4U6D8ZYfE1xofiPUNMtbXR7EfAzStOvtX+H95oo1LXbHw/caO1tb4eEcvYYr6JmFpf8JePweaLBcfTxdP2S414zWK4pzHGcR5TCXtHnWFxmGhLG4fi7Dwp4LD0svzzBfWaNXiZQzrLxTjVr8PfSjrYm+cYGt4ZTxXBUMBLm/wBTeHaeG4awNDKc4hF0f7OxeAlWr5Xi8sxKqYvMcRm2TYulQxuGyT69lX0lJ+x1+2PqX/BT/wAav46+Evxs0b9qLUf+CsifHD4d/tX+EP2KfjB8RtbtP2VrHUbebwpOn7a9/wDtX/DP9nfw1+zDb/DaNvAPjD4NXPwx1vxbpk90+jW+n+IdWNtoGnbeEVsBhPDh4iX9n43h7LuKZeLFGvB5JhuKcwxVXMVxBhs6xWYSzarxHS4upVsPPhLMMiwWElga2FoRoYOiqGOr5/fij7THUuO6eHqUsVh894e4Yy7w5r0Yf2zV4dxGGhgamVzyXL8IsuhkWfcNZhTxFbiKrnOInhsdCrWx9fMeWvhcTlX+gBSEfzg/8G2X/JK/+Crv/ab79un/ANRz4FUAf0fUAFABQAUAFAH+Z/8AAzW/+DjTw38T/wDgqJ4h/wCCS+r6ZoH7I2h/8FPv21tV+Keua1f/ALAOlaPpHxisPEmjXXjXUtU1P9rKWDxnp+n2Xw2i+Gtxd3llPF4GtoI3ltZE1dPETDOrWpUIOpXq06NNShF1Ks404KVScadOLnNqKlUqThTgr3lOUYxvKST0pUqtapGlRp1KtWbtCnShKpUk7XtGEU5Sdk3ZJ6K57v8ADr41/wDB6V8XxqbfCX4t/DL4ojRDbjWT8OvHv/BE/wAbDSDd+YbQamfDWq6mLA3QhlNuLryvO8qTy92xsdHsaypLEOlU9g6joqtyS9k6sYqcqSqW5HUjCUZOClzKMlJqzTOf2tL2vsPaU/bOm6qo88fa+yUlB1PZ35/ZqbUXO3LzNRvd2PTf+O67/P8Aw55rM0D/AI7rv8/8OeaAMjX/ABB/wfIeFNG1LxH4o1vSPDfh7RrSW/1jXtf1L/gjZo+jaVYwjM15qWqajNb2NjaRDmW4up4oYxyzgVLlGLpxlKMZVq+HwtFNpOricZXp4XCYamnrUr4rFVqOGw9GN6levVp0aUZVJxi6jCc3JQhKbhTq1pKMXJxpUKU61erKydqdGjTqVas3aNOlCdSbUYtrVR/+D6yRFkjZXjdVdHRv+CPDI6MAysrKSrKykFWBIIIIOKuUZRk4yTjKLcZRkmpRknZpp6pp6NPVPRmcJwqQjUpyjOnOMZwnCSlCcJJSjKMotxlGUWnGSbTTTTsY+r+I/wDg+N8Py6NBr2vaLok/iPV4fD/h6HV9U/4I16bLr2vXNtdXlvomjR3k8L6pq89pY3t1DptiJ72W2s7qdIWit5mRQ/eVoYen79epSxFaFCHvVp0cJSeIxdWFNXnKlhaEZVsRUUXCjSi6lRxgnIcmoUp15tQo0pYeFStL3aVOeKxNLB4WE6jtCEsTi69DC4eMmnWxNalQpqVWpCL2v+O67/P/AA55oGH/AB3Xf5/4c80AH/Hdd/n/AIc80AH/AB3Xf5/4c80AH/Hdd/n/AIc80AH/AB3Xf5/4c80AH/Hdd/n/AIc80AH/AB3Xf5/4c80AH/Hdd/n/AIc80AH/AB3Xf5/4c80AH/Hdd/n/AIc80AH/AB3Xf5/4c80AH/Hdd/n/AIc80AH/AB3Xf5/4c80AfmH/AMEsP+Ior/hV/wC0Z/w7K/5Jr/w2F8Xv+Ggv+UeX/J2f/CPfDz/ha/8AycB/xPv+QB/wgP8AyJP/ABbX/oW/9N/tmgD9PP8Ajuu/z/w55oA4LXPip/wev+GNdt/C3iX4keAvD3ia8+yfZPDuueMP+CLGk67df2hJ5Nh9n0i/1G31Cf7bMDFaeXbt9pkGyHe3FFF/WaroYf8Af1o1Y0JUaP72rGtOEKkKLpw5pqrKnVpTjTa55QqQkk1OLarNYel7eu1QoeynX9tW/d0vY03ONSt7SfLD2VN06inUvyRcJqTTjK3y/wCLf2Zf+Dsjx9+2v8Pv2h/Gfh74deJ/22vhP4FutK+HFzrHxF/4JHXvjHwX4Ovk1WO51vQvhDL4vPhqyvJrfWtTtj48XwKfEIsrkWaa+tpBbwwmTL+zq/EmMyVKGIzSlSwvEeKoJYmtTpTw+CwkaFStNVp5TDFYWhhMNXp4SWCWOoTdLEKtTxVaNUzX/b8HkuX5t7+CwuM+v5Nha79hQr4zDV6mKp1404+yjmc8Di4VMVhViVio4DF0nicNGhXpKpH6w03x9/we6az4p13wNpHjXwlqvjbwvb2l34m8H6b4j/4IwX3inw7a36q1jc674ftbyXVtIt71XRrSbULS3juFZTCzhhkpfv6NXEUP32Ho4h4StXpfvKNLFrnbwtWrC8KeIXs6l6MpKovZzvH3ZWdT9zUpUa37qtXovE0KVT3KlbDqUYuvShK0qlFSlGLqwTgpSinK7QnjLx//AMHufw50231n4heNvCPgTR7zULbSbTVfGXiT/gjB4Y0261W9LCz0y3vtbvbG1n1C7KOLayila5nKMIo32nCi1OvQwsGpYrFScMLhovmr4mateFCir1K0lzK8acZNXV1qhuMlSrV3Fqjhoe1xFZp+yoU729pWqfBShd255uMb6XMnxN8Xv+D1bwVqEek+Mvih8O/CWqTWkN/Dpvibxr/wRU0HUJbG4aRIL2Oz1XU7S4e0naKVYblYzDI0cgR2KMAlODnVpqUXUoT9lXgpJzo1HCFT2dWKfNTn7OpCpyTSlyThK3LJNiTdOlVSbpVoc9Gol+7qwu1z0p/DUhdNc0W1dNXuT3XxU/4PX7G/8HaVe/EfwFZ6n8RI1l+H+nXXjD/gixb3/jmJoo51k8HWc2opceJo2hlimV9FjvVMUkcgOx1J1jCcsTVwUYTljKFCWKr4SMW8TRw0FNzxFWgl7WnQiqdRyqzgqcVTm3JcsrRKcI4eOLlOMcJOusLHFSklh5YlyUFh41m/Zuu5yjBUlJ1HKSjy3aR+fn7Ql5/wdD2H/BSz9hq7+PUnlf8ABRWLwP8AHX/hiuTZ/wAE832+DH+H/jCP42fJ4NV/gYc+BH8WL/xdhTqoznwljWRppHNXr0sNSlXry5KUOXmlyylbmkoR92ClJ3lJLRPe70uzooUKuJqxoUI89WfNyx5oxvyxc5e9NxirRi3q1tZa2R+jn/CXf8Hxv/QQ/wDJT/gkN/8AI1ef/bmV/wDQV/5QxH/yk9D+w80/6Bf/ACvh/wD5cH/CXf8AB8b/ANBD/wAlP+CQ3/yNR/bmV/8AQV/5QxH/AMpD+w80/wCgX/yvh/8A5cc2/wAYf+D16PQtV8USeO/DaeGdBl1iHXPET6l/wRzXQtGm8PXdzp+vxarq7Eafp0uh39nd2WsR3lxC+mXdrc216IJoJUWJ8QZPSpUq9TGwp0K9OjVoVp0q8KValiXGOHqUqkqShUp15SjGjODcarlFQcm0VDIM3qValCGDlOvRk4VaMKtCVWlNUo13CpTVVzhJUJwrOMkmqUo1GuSSbs+HPip/we0+MdE0/wATeEfGGieKfDerwfatJ8QeHLv/AII8a5omp229o/tGn6tpi3VheweYjp5ttcSx70Zd25SBvXzbAYabp4mrUw84whUcK+FxdKahUhGrTm41KEWoTpyjUhJq0oSjNNxaZjSynH1489ClTrQ55w56WKwlSPPTm6dSHNCu1zwnGUJxveM4uMkmmi/p/j//AIPfdWs7fUdK16z1PT7tPMtb/Tx/wSAvLO5j3FfMt7q2hkgmTcrLujdl3KRnINQ87yyPLfEtc0KdSN6GJXNTqwjVpVI3o6wqU5wqU5L3ZwlGcW4yTd/2Jml5x+rLmp1atGovb4a9OtQqzo16U17a8atGtTnSq05WnTqwnTmlKLSgj+JH/B7rNq934fh8TaZLr2n2Fjqt/okcn/BHyTV7LS9UnvrXTdSu9NWM3ltYajc6XqdvY3k0KW93Pp19DbySSWlwsajnmVyhUqRxPNTpVfYVZxoYlwp13ShXVGpJUeWFV0alOt7OTU/ZThUtySTblkmaRlThLDKM60KlSjGVfDKVWnSnCnVqU4utecKVSpThUlFOMJzhGTTlFPF8L/Gz/g9T8by63B4L+IvhLxfN4Z1OTRfEkPhfWP8Agjdr8vh/WYt3m6TrcekvdvpOpxbH8ywvxb3SbW3RDacVHOctlh8Pi44iUsJi1J4XFRw+KeHxKhyObw9ZUfZ1lD2kOZ05SUeeF7cyvMslzKOIrYSWHjHFYbkeIw0sRhliKHtOb2ftqLre0pc/JPk54x5uWVr8rt86ftu+N/8Ag7e1X9k79pHSP2ydcs7z9l+y+HGrW/7RlhAf+CYT3Vj8P7u1gutRivofhJH/AMLNsnubN4LmBfCgi16WB0msNyNuNUc3y/EShGjiHP2laVCDVGuoOvBU5Tpc7pKCqQjVpSnFyThGpTcklON5rZRmGHjKVbDqChQjiZJ1qDl9XnUrUoVlBVXN0p1cPiKcJxi4yqUK0ItypTUeq/ZY+IP/AAeFWX7MX7OVn+zLq/lfs3WnwH+ENt+z5H9g/wCCXr+X8EIPh94ei+FCb/iBZP48fZ4DTQF3eNmbxc2M+JGOsm9J92OCxU4xnGleMoqUXz01dSV07Oaaun11PP5ZdvxR7x/wsr/g95/6DX/lO/4JH/8AyBT+oYv/AJ9f+VKX/wAmHJLt+K/zD/hZX/B7z/0Gv/Kd/wAEj/8A5Ao+oYv/AJ9f+VKX/wAmHJLt+K/zD/hZX/B7z/0Gv/Kd/wAEj/8A5Ao+oYv/AJ9f+VKX/wAmHJLt+K/zOT8UftD/APB6B4HOjr40+JvhPwg3iHUo9H0AeKNR/wCCO/h865q8uPK0rRxqyWh1PUpcjy7Gy8+5fI2xHIpQwOJqYmjg6dNTxeIU5UMLCrSlia8afKqjo0IzdWooOcFNwjJR5481uZXJwlToVcVUXJhqHKq+Im1GhR5+Zw9rWlanT51CbjzyXNyStfldl8Q/tDf8HoHhG/8AD+leK/ib4U8Map4sv/7L8Lab4h1H/gjvot/4l1PKD+zvD9nqSW1xrN/mWIfY9OjubjMifu/nXJDA4mriI4SnTVTFSpTrxw0KtKeIlRppupWjRjN1HSppNzqKPJFJ8zVgnGVKhLE1F7PDQnCE8RNqFCE6l/ZwlVk1TjOdnyRck5Wdkyrrv7Sn/B5p4X1a20DxN8WPBXh3Xb1LeSz0XXdY/wCCOWkatdx3czW9rJbadqH2e8nS5nR4LdooXWaZGjjLOpUKlgsTWrfV6MI1cQqkKLoUqtGpW9rUjCVOl7KFRz9pONSEoQ5eaUZwcU1JXKkJUaXt6y9lR5J1PbVGoUvZ07+0n7STUOSnZ88r2jZ8zVmdr/wsr/g95/6DX/lO/wCCR/8A8gVX1DF/8+v/ACpS/wDkw5ZdvxX+ZSsvi5/we0alaC/07xTZX9iXuEF7ZQf8EiLq0L2k8ttdoLiC0khL2tzBNb3C78wzwyxSBZI3UTLB4iFKNeUIxoSoU8VGtKrRVKWGq0Y4iliY1HUUHQq0JwrU6yfs50ZRqRk4SUm1Tm5ypKLdSFWdCdNazjWpzdOpRlD4o1YVE6c6bSnGacWlJNHKeIf2l/8Ag8w8I6LpPiPxX8XPA/hjw9r89pa6Fr3iHWv+COOi6LrVzqEfm2FvpOqakbax1Ge9i/e2kNnPNJcx/PCrrzTeAxSxFHBukli8S3HD4V1KSxFdx5OZUaDn7Wq4+0p3UIya54X+JXOSfsq1ez9hhr/WK3/LqhaUoP21T4KVpwnB87jaUZResWl8X/Grxb/wdCa3/wAFC/2C734w6it3+3ta+H/2jP8Ahh2ZLb/gnkiroN18L9S/4aBK/wDCKW8fwXlWT4ajUSG+LYe7AwfBBGvGA14PE+cZdwblOLzziXEPLMrwPsVi8S6GIxTovEYuhgaKeHwNLE4mTlisRRpNQoycOfnny04zlF0aU8RKnGilUdVc1PlnDlnHl5+aM3JRacVzJ3s1te6P0q/t/wD4PmP+fv8A8gf8Egv/AIzX5Z/xMH4Q/wDRXf8AmA4n/wDnKdn9lY//AJ8f+VaP/wAsD+3/APg+Y/5+/wDyB/wSC/8AjNH/ABMH4Q/9Fd/5gOJ//nKH9lY//nx/5Vo//LA/t/8A4PmP+fv/AMgf8Egv/jNH/EwfhD/0V3/mA4n/APnKH9lY/wD58f8AlWj/APLA/t//AIPmP+fv/wAgf8Egv/jNH/EwfhD/ANFd/wCYDif/AOcof2Vj/wDnx/5Vo/8AywP7f/4PmP8An7/8gf8ABIL/AOM0f8TB+EP/AEV3/mA4n/8AnKH9lY//AJ8f+VaP/wAsD+3/APg+Y/5+/wDyB/wSC/8AjNH/ABMH4Q/9Fd/5gOJ//nKH9lY//nx/5Vo//LDjfFfxk/4PV/AZsl8cfEXwb4MbUhO2nL4r8Qf8EZ/DpvxamIXJshq9xZm6FuZ4ROYPMERmi8zb5iZ6MN47+FmNlUhg+JMTi50owlVhhuGuLK8qcajmqcqkaWRzcIzdOag5JKThNRu4uzeVZhGCqSw7jTcnBTdSioOaSk4qTqcrkotNxvdJp2syDUvjb/wenaNrXhbw3rHxN8DaT4i8cRrN4K0HUvEv/BGOx1rxhCwVll8LaXdXMV94gjZXVlfSYLtSGUg4IzrS8cPDKu8aqGfY2s8tjKeYqlwtxdUeXxg5qcsaoZC/qsYOnUUnX9mouE7tcsrZSwGKjh6OMlGnHCYicKWHxUsRh1h69SoqbhTo13V9lVnNVaThCEpSkqlOyfPG924+Lf8Awev2ni6x+H914+8J23j3U9Nl1nTfBNxrf/BGqHxdqGkQGRZ9VsfDcky6zd6bC0Uqy30FlJaxmKQPKCjYzpeO3hbXw2JxtDiPE1sHgp06eMxdLhniyphsJOry+yhia8MidKhOpzw9nGrKDnzx5U+ZXuplmNo+wdaiqSxU5wwzqVqEPrM6acqkKHNUXtpwim5xp8zik3JJGp4g+IH/AAe8+E9G1HxH4p8T6P4a8PaPbPeatr3iC8/4I66No2l2ceBJdajqmom2sbK2TI3z3M8US5G5hkVhT8f/AAkq1KdGlxXKpVrVIUqVKnw9xROpVq1Gowp04RyRynUnJqMIRTlJtJJs0p5NmdWTjSwk6klGc3GnKnOShTg6lSbUZt8sIRlOctowi5SaSbOZ1P46/wDB6Pongyz+I+s/FTwDpHw81COzmsPHmp+Kv+CMFh4MvotRbbp8tn4ouruLQ7mO+b5bN4b51um4gLmux+OHhmsf/ZTz7HLNHN01lr4W4u+vuooe0dP6n/YP1jnVP33H2fMoe9bl1MqOXYzEUamIw9ONehSjOdWvRr0KtGnCnU9jUlUqQqyhCNOs/ZTlKSUanuSaloWPEnxp/wCD1Lwb4f0/xZ4v+JXgnwr4V1aawt9K8TeJPEf/AARl0Pw/qc+qp5ulw6frOp3Nrp17NqUf7ywjtrmR7xPnt1kXmpo+OXhjiMa8soZ/jK+ZKdWDy+jwvxdUxqnQfLWg8JDIpV1OjLSrH2d6b0mkxQy7F1MNPGQpwnhKdJV54qFfDyw0KErKNaddVXSjSk5JKo5KDurPVHwD8edf/wCDnv8A4eQ/sMan8b7xW/4KFQ+Cfjq37FNykX/BPWRP+ENuPh54rT42Mg8HRN8DpFk8AyeJ9rfFZX1LDBvCJGsf2ca+w4Q414Z48hjJ8KZk80jl9aGHxnNgcxy90a1SE6kabjmeEwUpNwpzbcFJRceWTUmk+PF/7DRjiMS4woyhGcakZRrRlCbjGMoui6nNGTnGzV0077an6Qf8Jx/wfDf9BT/yS/4JFf8AyJX231DF/wDPr/ypS/8Akzyv7ay3/oJ/8o4j/wCVB/wnH/B8N/0FP/JL/gkV/wDIlH1DF/8APr/ypS/+TD+2st/6Cf8AyjiP/lQf8Jx/wfDf9BT/AMkv+CRX/wAiUfUMX/z6/wDKlL/5MP7ay3/oJ/8AKOI/+VB/wnH/AAfDf9BT/wAkv+CRX/yJR9Qxf/Pr/wAqUv8A5MP7ay3/AKCf/KOI/wDlQf8ACcf8Hw3/AEFP/JL/AIJFf/IlH1DF/wDPr/ypS/8Akw/trLf+gn/yjiP/AJUcnrPx2/4PTPDuv+H/AAp4g+JHhPQvFHix5ovCvhvWdW/4I5aZr/iWS3x9oj8P6PemDUdZeDcvnJp1vctFuG8LkUqeCxNavPC0aaq4mnQeKqYenVpTr08NHn5sROjGbqRoL2dS9aUVTXs53l7srOecZdTofWald08M60cOsROhiI0HXnyqFD2sqSp+2m5wUafNzy5o2i+ZX2Nb+Kv/AAe1+GdI1DX/ABH4s0vw/oWkWst9qut62/8AwR+0rSNMsoF3z3moalfwwWdlawqC0txczRRRqMu4HNZ1sNVw8Pa1/ZUKalCDqVq9CnBSqTjTpx551Ix5qlSUYQV7ynKMYpyaRdLNMFXmqVGpUrVJczjTpYbFVJy5YucrQhRcnyxjKUrLSKbeibPy5k/4J9f8HEMvxmt/29n+Efwdfx7e/EO2+N1r8WD49/4JZ/8ACqLz4qXN0gtPivB4IHjT/hQ9z45uNU2XcHjRPB763PrhGppqL6s32k7ZTgcZwg6VHLaX9kS9jjcLgoValJ1MJh86ozqYzDZR9dnUnltDGYWUnGjln1anHCpKhGFCEFGMzznLuKY1FmGJlmkVTwlDF+yo4lfWaWT2oYajmbwlKm8wp4Tl9hOnmLxEWuelXU1KcX+gur/tXf8AB4voGgaP4q1348fCrRfC/iLxFbeEPD/iTV/G3/BFvTdA13xZes6WfhfR9YvLyHTtT8RXbRuttollcT6lOyOIrZypASy/FyxWBwUaPNjc09p/ZuEU6bxWY+yk41fqOHU/a4v2ck41Pq8KnJJNSs0w/tjLvY43EfWH7DLYKpmNf2GI9jgKbUGqmNqey5MLBqpTalXlTi1Ug07SjftovjH/AMHr0/ia78FQ+ONAm8Y2GiWPiW/8JRXf/BHmTxNZeHNUvb7TdM8QXegoh1S20TUdR0zUrCx1Wa1Swu73T761t55J7SeONU8BiqqxDpUlUWDq0KGLdOpSmsLXxVKpXw1HEOM2qFXEUaNWtQp1eWdalSqVKalCEmiec5bTWGdTEOCxkcVPCOdDERWKjgZYWONlhm6S9vHCSx2CjinS5lh5YzCqq4PEUuf9pf8Ag0ol+Klx+xT+3PP8dW3/ABum/wCCrX7TcvxjbHhxd3xUk+E37Nz/ABCbb4PC+EV3eLm1c48LAeHBnGiAaZ9lFcsouMnGStKLcWt7NOzWmm/Y9GE41IRnB3jOMZxdmrxkk07NJq6a0aT7o/qipFBQAUAFABQB/Ch8FvEOtH/glr/wWn+C/hLVPDWkeN/2t/8Ag4Z/aH/ZJ8J3XjG/n0vwqr/HDxr+zX4e8XSeJL+0WS8tfD1n8N4vGuoa/cWkUt1Bo1pfSwRvKiivKrYb+1OKfDnJHhsDi6OJ45y3iHH4fM3L+zauV+GmBzPxVx1LMYwaqVMBjY8EU8rxFGm+fErMIYaPvV0z18DiXleTcb5+lib5PwRn1HDywSg8bTzPiyFDgHI62B9q1SWNw2ecW5di8LKq1ThWoRnN8sWbHxa+Lfxi/YQ/aT+MHjn4VfC//gnJ4Z/af079jv4cfB34M3n/AATy0rSfCfwJ8I3f7TX7XPwg+E6+KP2ybzx9F4f0xvHGgXw03xF8Bh4u1K08EnTrPx/L4lcWU9xMfRy/E43Mamd5JldfOqeM4x8RfCnhTMa1KeBWRYTA0+HPGTjWuuFsPjVPL4+IGLwnDWZZJjZ4zD4mNChnnAtPDYLGe2r4DF+Ri8JgcswXDWZZnSy7E5bwnwv4o8U4bCyqYz/WTG4rKMFwLkOHlndbDf7bV4BhVz/DY/FywVSli62NyzOprE0a2Hw+Jw31j4R/bc/4KK/Cr4YftI/CT4pfF74lan8VPGHxv/Zr/Zy/ZlvbHxb/AME8P2nf2o/DX7QvxI0Xxn47+MXw11S5+Hmofs8fsw/DjTb/AOGvhS08VfDvWfj1YXEnw6OuXclxpHxOgs9F8NXGrUM4wnDmXZZCpLE4zjDi+cKuV1Vh6uO8PuCOGcBnHEmEzPiPNp4nK6OeZDmTrYbG5nlOVYvNMXhMyw2XU8lwuYR/tnL81UllmLzPMMxq4aOFwfA+V47MI5hGdTC4TirinimnwvwbmmWcP5YqWbVcnzyrjm45ZjM0oZbGpkUsd/a0cHXxWFxnOfs7ftvf8FFvjBcaf+yt4I/aT8c+GPHPi7/gqNH+zb4X+LHxdtf2R/j38ZPA/wACvg3+ysPjt+1TpHiHxL8CvAmnfs8/EDVtA8U3Ol+HPDmtaL4fnuNA1jW4vDWs+IL1tMmgXqyilQ4ip8Ezq1p4TBYjh/xx4uzvH5LhMTh3mfBvCWY5J4d8EVaVTN6daNHNMXx3xVTWF4hwmGeU5jDKMvzZ5XnGW1Mbhc2yzKeL4ercaupgJ4uth8L4LZPkuEzSvSnSy/jrjfPs8z/P3VpZXVoVpZRT8O+F6+KxWQ18aszwccVmdChmGV5gsFicu/V//gqbpLeF/wBi79nP9kTxl8VfEnxCv/2mP2qf2U/2bPFvxQ+KV54N0zxX4y8FW3xI074rfGPxB4yuPCnh/wAD+Cre51H4U/C/xpBq39h+GdB0gRXXk2+mwI4WssDiKWN8TPC+EaGBweHyfPcRx9jsKpVvq86HhLwhmvGWXVX9ZrYipOtmPG2S8J0aqlV9nPHZqo0oUqcqdGOtWGJy7gTxLxcMwxVTH4nhbNeGctxc4UPb08f4rZ/gvD6jh6EcLh6VKFPKMr4yzCvhJeydSjgMnVbEVatalVxE5/8Agp7+1v4s0Sx/Z6+AP7JvxU+JUfxd+Onijx5rUi/sxr+yreeNL74QfBPwvp+sfFSCx+Mf7Vvj3RvgN8E5NLbxf4LvLnxPq3hX4p+LJ9Pkn07w14Igkup/EujeLOWJxeeVYSq4inlOQcNZhxZxNV+sYLK8NRwVXMcFkWTYvFZrjI4nEVMLDOcXUlicsynL54nGRoOeMzfKMFh6lHNvRpRwmBySU4xwix2YZzk3CnDtKeHxmYVHmOKwuZ5xXw2GyvByw9OVarkeQZjQw2NzHHUsHgqtSm6WBzPF1KMcL/PR4h/4KS/teeNPg9+wV8a9V0PXP2kfEv7OXib/AIKM/tYX3jnxD/wqvxB/wgHwO+EfjfVv2N/g7+0N8dP+FPf8K/8AAvxTtvhho/xH+JXiy9Hwa0rR3+LF14P0+Tw+dMstT1bxlpPtYFQr57kOaYnE0eE6+P8ABvw34c4g4reW4+hlPC+e/SQ8TsBgsszqhkObyli6OYV+AOBcS6mWZhKnhcplnua5nmFHD5PgcRl0+DEYbExy3irInl2Jz+NPxcx9fh3h15jglm3EWB8FvC1ca55wzDO8Dh54C0/E/PuH8PhswSqynh8JgMBhqmPzmvgI4n6h/aw/bQ/4KdaP8Wfj78M/gP8AtIa1qvgL9iP4c/AfTl/aA134of8ABPX4C6Z8a/j38cvA+lfFHQviJ8dfC/xl+HjjV/gVry+LtC+HvgPwD8DbL4ey6gNO12OT4g+IvF0FtPaZ4KOYVcwxOYLKo4arLxQ/4hjw7wpmdepjKdepw08gwOc5XnuHwP1TPcZxpxbicyr16WMwNXKMBgMJVwONyLJMOvrkKbVbLauX5HS/tCpisPmvAFfxOz7PsrwksFPC5TnGY8RUssr8L4rHVMdlNDhrhjB8PVK+Jp5nSznMq9WssJnmbVISoVsX/Xl4JuvE1/4N8JX3jSwsNL8Y3nhnQbrxZpmlXIvNM07xLcaVaTa7Y6ddq8gurC01R7q3tLgSSCa3jjkEjhtx9DOKWXUc3zWjlFaviMppZljqWV4jEwdPE18up4qrHBVsRTcYOnXq4ZUp1YOEXCpKUXGNrLyshrZniMiyWvnVPD0c5r5Tl1bNqWEnGphaWZ1MHRnj6eGqQnUhPDwxUqsaM41JxlTUXGck1J9PXmnrBQAUAFABQAUAFABQAUAFABQAUAfzD/8ABrF/ybB/wUZ/7TCftd/+q9/Z6oA/p4pN2Tb6K/f8FqB/H58VPB3hvTP2upP+Cin/AAnH/BOT9s6D9pv/AIKXfB/9nj4c/Anx/wDspx/EX9o7w34d8G+KfCP7PeoaB8KvjT8Q/Edj4t+FXxH/AGfm8I+KfjB4h8N+Hvg5F4fttS07xH4o1jxhqmm3uhXGnx4dt4DFeH+WwaxtTxCr8c+IE+KcjUMux2WZPmeQZ1xbkHF7zWisRjMxyPhrh/h/hjhrHUsx/smnl8ZV8voYfA5/WqV8Y+P7YzA8d4qXNRo+HXC/DfCUuGs6qLMsvzDNsJmNOlnHCby2pKjgsLj+NOIuLc8xWWYrA/2tWzGhUyirWjicqwlWFH3nT/gD+yN+0r+1vb+Mv2S/Dvw48IWPwL/bS8X/ALVX7Q//AAUi+JfiDw9efG34pfFTwFP4ibxj+zz+ztr95JD8RfFHwU8PzQyeB/ib4n1O+0r4H+FPAHhnVfAXgHT/ABxq8erap4X8zJq0so4XwnFGAzHCcNcN5F4f+IdDhqtUlTo4ri18b8O8S5fW484zqpRpQ4WwWL4hqcXUc5zz2mdcTZjlXD2Ky3C4LhrD4XOsX2Z/RlmGa5vwzisFVzvifP8AOuA8Hm9CcKlXCcFw4WzThXF5fw9w7GXNOPGeJwvD9DJqeUZQvq3DzzvOa2d4qWe1qmQT+M/+Cevh/VvDX7eH/BNn4cWf7OXwl8CfGD4X/Dr9rf8Aaa/bL/bt8A/Gr4L/ABYvv2wPhL8RPC+s6L4e+L/iLx18MfEGu+KtR+FHxq+JHjHwn4+8KQ/Hm48Pazpuq+HV07wX4bXRfB2p6ov1/DdOnh8RxRyYPE8HZNwh4K8J8A5pwRicO1To8bZlnvAtTL8PmeMo8+U1s/oPhTiziDLMRSxmLz/McBmWd5hnFHLKOYZe848fiqo8VToyeJp8T5lxh43ZtxPwvxTRjCMsPwplNHjKrjcFl+Xzi8wy7L8uyTOci4IzTD0qWEyLB42hk2BwNbNsTOt/ZH6x/wDBYbRv2Zvih8Mv2hPH+h6H+xB8aP2tv2O/2ddf1efwP+3Jq/iXX/hH8Nvg/wDF3SLvxDqPjDR/htJeN4Ob4jeNrXwYmj+APiDa6baahPfWz+EL7xrpemXNxYP+acT01RybiXNcJGtDDYzG4TgPjDMspp/WOMssWBy+tm+FybguFaUXl3F1WrxXleaYDCwngqWf1oZdGtLHYjKsDHBfdcMRWMzbhbJcZVjF4qX+t/CmFxNSFDh3Mq1TNKOQ1824rq0VJ4/hXAUMszbD4upWhjnkSqYjGYbDYWlmmKr4v5f8Tfscfsr/ALTXw5/4JifsGf8ADPnw3+IHxI8f/sY/CX4gftAftI/Hb4HfC7xJ+1P8L/2LvhT4S8IaXD4Uh8c694e1zxN4C+J/xg8e+JrH4XeG7vRtd+1fDzRk+KXiLwhd2viPw3pOqRfrfFOXYfFeL/iQ69GhHJ+CM5p5vxbiMvq1acuMuLMTjMZw5wFkePzfDUsNicf/AGtQ4QzbifizHOphsbmGRcJRyKTw1DiSjPDfl/DOYYnC+F/CGNpT5814xeMyzhHD1aVLE5Xw1gcTB8VcbZ3leXYp4nCU8p4XocQ5fk/CeAnRxGBpZ1xXw7jsVSxmGy3HYfFef/8ABUz4AfsXap8PPD3ir9lnwb+yNqaP+0x+zL+wr8dPF99N4g8V/tc/s/xfCz4r/DT4XeAfhb+wF4b8Qah/Yvwo+JHgD7Xfaxq/h/QH8KaZeaOL74iQ6V4s1R7i8vvF4Zx2LxviR4Z5tUxE5YDjnxKhx7TzvLVBZxnvFGS1aksRUz7MvdxFLgLCy4M/sPivCpYj/V/Iqud0cFlmBo4nEVJexnVLC5VwJ4g4L6pCtj+BvC/Ncmp5JnFOpiMkwfDee5HmWdTrRwNSXLmHGGcU+KsPmvC2Y1qkanEOfwyTCZhmtaeFwsMN33/BRmPyv+DkL/ghxEGdxH8DP24ow8jF5H2fAT4tLudjyztjLMeSxJ7187n8ufLcZNqMeaVKXLFcsVzYqk7RitFFXsl0Wh7fDtNUcfgKKnOoqVOdNTqy56k1DCVI89Sf2pytecvtSbfU/oFr87P0Y4T4neBB8TvAHirwA3jDxz4Bi8WaVLo9x4u+Gmvr4W8eaLa3Dx/ap/DHiU2V/LoOpT26y2aatZW66nYRXEtzpV1YalHa31vhiMNSxUadLEKc6CxGGrV6EK1ahDGUcPiKdepgcRVw1SjiVg8bCm8LjI4avh688LVqwpYijOSqR3w+Inhpzq0o0nVeHxVGlUq0aWIWGq4jDVcPSxtKjXhUw88VgalWOMwaxNHEYX61QovE4bE0FUoVP5SPCnw212X9hb9gn9nTwA/gHT/hd4g/4LGftZ/DnxHF8erTxN8S/hXcaV4M+Nn7ZWsfCrS/ivoVx4r0TXPivZ/8LC8LeDtR0zwn4j8baYfiJ4/0nwvpGt+JLebVJL+vdyLEYrOs08Fsbi/qirT+jZHiLDSp5bhZKnxLT4B4ejCpkmVUXhMDRzPD8O5lxfiMrlSpqjw/ToVc+w2CxTySlga3zGdU4ZRhPHKhhnjK8Y+MvDmTY6pWzCv9YqZBjeIOFsNjqma5rWp4zGTwWOzSOR4HPakpRr5tgcwxmV1sXQjmlSvDS1/4vfHj4R/C/wDaH/Yd+BP7O3j6CDVP20viX8P/ANqj9qf/AIJzfBD4kat4I8O+Arj4R/Cb4h+ONd+EnwWuPHvxHsPgJ8cviTaeNtP+Fup6H4Z8UN4D8CeK9M8f/FOyjbxXImmzeZjZYPiPhXhzE4+WJwHC+WcOceVJZXnePlisLneNyDjjirAYLIMFxBVw+Hrf6jZtnVLGZvnqxlSdTJsjp43hDJ1WwmIw+Iy/0FUxvDnEPFEctpYPGcU4x+H1fA4/A5csJHKqef8ADdGFXO80yKliMVh8ZxLw1lOV0IZT7GFD/WTFZhwxnOfTpQo42njP1i/4IXfEDSfEf/BK79i6wbRfF3g2bRfhra+BNMsviHo0nhfUvFk/hpJ7ibXfCNvfzGbxL4avLSR59P1yyQxXyWd/KI0jtpGr7bxBhOtneCxDqUZVcdwfwli50cPOMq+EhheHMoymrUxFFKTw0atbDU8ZhHNOFXLcwyvFpqGNpRPmuBlSw+XZ/hadPFUsPgfEPxEw1KpjYzTq/XeOOIc1w9F1qjvWxeGo4t5fmMG/aUM4y/NcDNOrgqsj5Z03wb4P/ZU/ay/4LP8Aia88S/HT4gWa/wDBPT4E/GT4geJr/wAdX3iv4xa1ezf8NoXOpR+CNT1BYdG8LXOj6Bo2naH4A0Dw3o+ieFfDMelaY1rpCzfb7m8/LMdJVvBzjzIny0qGH8SavDGFr88KNapUzjws8OKdXNM5zKrGrUrVcTmmcYnMc3zLF+2hhcLUq0sNQoZXgsHl+H/SMHCUvGPwxzOKhUr47hfN81+pVqdTE5dhqeF8Sqf1bKMuyynKChl1DDYSnhcNl9GSxGOqyqV8ZicVmmOxeOxHwX+z1q3x6/4J5av4A8a+F/2dPhN8cPjV46/4JN6JD+zf8Kv2DPD2sXcXxFh8G/Ev4WWkXjf9qvSLTSodZ8f+KbCb4o+G9btfir4Nhj07UdKsvjPbaRoFvqGrafn9U4qxGMr5p4s8L4eay7OpcceHk86x31Ct/qPwrhuTxByKrmHDeTRqTxuVxoVaGZzp5Ni5SlnWT4HgzLFjcDHKswxMfzThqWBqZb4V8T16VTEZDjMv8SJ5XSqVaK4/zutmeXcM8W4fKeIM2nH6jjqlXCZThsJjcXRp8mS8U5nj8fiKGYRzLC0T5/8ACnivxZH+wR/wcSeCPiLpv7UOt/E3WfBPhX4q/Ef4k/tD/CPVfhhd6l478SfAD4Ynxfocuj388qeC1/4SC/vr74Z/DjMr6L8HofCzQXElpBGzb4LDZdS4K4ZoZN9WpZRkviDxvl2XxnjqeMzHMcPink6jmGNrw93HZ7OplVXG8Y1aShSwedZzh4KKp4yio8GJxWY4njTP8bnNKpHN878MuDcXj6VDCVsPleWVMv4h49p0Muy6Fd+2pZJh8BmeCyrhzEYhfWM3p5DnGKr2xmGxnN/S9/wTG/5Rsf8ABPX/ALMd/ZN/9UL4Br9Bw/8Au9D/AK80v/SInKtl6L8j7irYYUAFAH48f8FIPgh8DfjtcfGDw54ZtP2Y9c/bWsf2RvFH9mW/7V2n+LfF/gvwV+zjqureIrfxJ4y8J+HXvD4T8Ia/J4sto7a7+IuiadLrGmzWGiP4wh1fRNN0LTH+H4pVLD8O8eZrgvdw+XUsgrcdYzB1o4TiXC5fgcu4kzHh/C8N51iYVnkOYYiVPN8VlOIpUq2UrN8NHF4vCVMxw9CtT+lyKqnnfBeFx1OdapWx+dS4OwVehPF5Hjc3njOE8PnrznK6M6Mc6oUcFUyvD4jBzrUszeAxtfD5diKODxeZqf4h6HpWu/tC/C/9rb49+JtC/Z91v4d/BL/gn/8AsYeJfDHgH9tjwh4s+KXxi8R/Ayy/ZpTx3deH/Bvxb8KfEf4R6l8Dbnxj8Qrfxw83x88EaP4g8SeJPiZb6LqdlpGiN4NtLPUfteK8VHKsRx1xni8KsVipfSAxOLx2WZPHFZFxTSdPLvDXNeEsrwuZ08VjsRlGY5dhc8WK4b4ahhsRhsVxLmPEeGx+IxFPHYhHyHCmCq5lV8P+DcNiaOBhS8LcRlmGzHMKdDN+Fvr0eOvEfhjinNnlso4fD5rlWNocP5PSznMKtTCzy7gzCcOVMPQf1yE6H018b/C1ifHX7Tv/AAUw1HSP2GvjvpXwt039i7R4/wBl79of4Dav8Z/2hPhlpmn/AA+8D6tH8J9D+K/jXxLo5+Dnxf8AEeq/FS58T+EL/RfAvxQHjfxLJ4ZGqailzBdWtt1YLCx4c4rjR58Lm+K4r+kjm3Dc+JeGcJSy7Mlj8TnvCHhlg8blWOhrOpwashoZ7iOH6GEy/CYPBTzbGYPNJ0cwwWLy/wA+lUpcS8K5Wo06GU4fIvo+4XPllGfYivm2XSwccv4z45qwzajiJU3XwGeUK/8Aq68+xWLxWMqTwNOOJy+FXCYvDZl+qX/BTz4+/Hbwh8JvBnw0/Zt+HHx58Uat8bPFtz4D+K/xc/Z4+HGofFnxl+zX8NbXS7TUfHGu6d4b0BpZ4Pixruk6jD4b+Gi6p9k0zRdZ1CfxbqNwY/D1vp+p/K51TjmOZYTI8aswjwvWw2a47iHNMrU1LM8LldRYenwrgMwg1HL6vEGObwma5teVfKckw+azwVCpms8I8P8AU5diKmEybF57g6eBfENBZRRyPJs1ipxwmMzelUrxz3Mcv3x2B4ewtKWNjlzlChmmZzyvA4mpHLsTipn4N/CP9oX42Xf/AASQ/Zn/AGXPg38AP24dE+EviWP9pHw9+0H8ffAPwP8AFnifxpofwo8JfEHxpqw8G+Bb2ydzBr3xWm1238HeJfiXqM1pb+DdH0f4iyadb6h4mtrEWnF4kYrFZxw1ltTMVRweWZf9HngbiKtVhCnhshz/AIlwPhxl2V5NlGLxKvQwXBFPMMnlxdnc7cudcH1chwFFLLuIsZVw/Rw7ShkvEXElHK3mGJzPFeM/F+TYKpiG8RnmQ5TiuMcdisxzmtSm/rGK4yw+CxccmyrD8kvqXFzxuOxlSFTJKdDG/Rvwv8e/sv8AiL9hT/gm0uu/s4Wfx1/bN8Z/sO6Z8A/2evgr+0hpllpPwy0DwdbaB4N0r4iftCeONP8AHJ1Hwd4H+Di3um6LOPixa6efGnxG8NzaX4M8C2ur3esLYW32HiBgY8QcV8Y5PlDwmBzbjDh/JqnEedZnFxqcC8M4bEZ5hsvxGNgn9fweZ4nH43McVl3DWVThj+JMxy/K6+Inh8Hk08zyz5fhHGU8r4eyvH5tDHVsr4b434n/ALEy/LowjX4u4kx1WjjquCy2pNLCYunl+XqjhsdnOZp5ZwjDEZy5J4nHxwWZ9/pvwgb4Af8ABWH/AINr/gk/j1fihJ8LP2bv23PA8vj+Kbz7TxTN4e/ZL1/T5tS01zdXzR6OZYXh0a2e9u5LTSobO0kuZ5IWkb8Y+lxjoZl4c8Y4ynDExpzpcMU6VTHNTzDF0sNnfDeGpZjmVSPu1szzOnRjmOZYiHuYjHYrEV4NxqJvThDBzwMMLRqSwvtamNzvG1aGAv8A2dgKmZY/McxqZTlikoyhlmTzxUsqy2lKFOdLA4PD05U6coOnH+vev8nj9FCgAoAKACgAoA/na/4KVfs6j42/thfED4y3Xjr/AIJ9eMrD9kH9gHUvFg/Zz/bU/Z81D9ou2tT4j+IXifxrrHxCuNA1fxh8O/Cvw78O+NLH4W6d4Ci+LWl3/jzXfDq6Xr1lJ4TgW8t3vf1vgHiilwfwTxPjnk/GeKqZ/wCIHC+U1c44Kzmnw9mCoZBw/mFfD8M0M2WCzPFPNcVX4yxGaYTJll8cJnFdZVJ4+MsvxWFqd9TL58RZr4c8IwxdPK542rxhjqWIxUHiqNapnON4OySOZ/2XTqYeGZYPh55U/rn1jMMDPBQzSq4UqjxuGx2C+cfjlp/7KP7a2m6L8Ivgx8Cfhn4P/a9/a+/Z/wD2R/iV+0P8WvilPoo0D/gmx8Gh4G8M6z8O9K+Hes+IlsL3wp8XrDSIb6b4GfBj4SR+GpD4mmk+LnjiPwxoQN1rf6TluF4n4H4wzXGY/ibOcVwP4YeMHFWLhjcudWHEPi3xplucYWpmGT1J0ZV62bYbH08Bl+A4wzzOauPyzIsjxmLyLCTx+ZY2nl58Lg8woYvgrIsXXynLsRmvFHhhiOFeGOF1SU+FMp4bxqz/AAVTiWthXGOCy/h6hmObZhjMrdCnTzjijE5XlWFw8I4bKauY5Z5d+1l4V8V/C3Wf24dX8J/Bb4XfHP4061/wUj/Zg174YftxWnxN+F178VvhB4l1zxZ+zZp3w7/Zvv8Aw1dTS/H/AEX4k+GNCkn0fw14U8J6K/w08TfDXxtqfiXVfEenWmoeI9Iv68M8bhM0xHgbhMVmeO4XyelPxBwfEXDOHwGZSyfjfK63EHH+N4wz+jisOv7Gr5fRyCtWyjitZ/Xw2MyWPCzoZfTx/scp5OzjCjGhlXiVUTlnP1bwNyn+zqOLrR+u8MYzKPDjD4Hh3MKkakVyYjO+N8DT404SzDJYYzEZrxhn+GweMhgZwxONpfqh/wAFX9D8X/GH4sf8E2Pg74S1j4Mt4E8cftZ/EDT/ABvN8bvC918Uvg2PiD4J/Z9+JXiT4ZaN47+GeleLvBUXxE1jTvEFnqXiDwf8PtY8X+HrK+8f6B4Yvbu6Emlw28/5X4TqhhM046zXFQzBYrK/CLiDNckeWyhQzVyrcY8C5Lm+NyLFVsPiKeFxkeH8wzrAYjNadGvUyzIsbxDjqVHETws6EvfzyrSw/BePTdZVsRx14e5VmNKniZYKnLJcbHP8yVHNa9OFStTynEcRYHg+VbCqEFndapluRTxGDo519cpfn34O8WfscfCv4W3HhP4z/sz/AAe+Nv7Q/wACf26/2t/gN+zF8APhL/bGjfs1ftF/HTxX4c8H+JPiL8XvCvwd+MXjr4jfDD4A+D/C2j+JXtfitqF/rmqfD/8AZ81+P4lR+Crj+1fF8fh3Wfuq9HiriJ8MY3hPNswynBcX+D+DrZ5mvFdWhj8x4C4HyHj7PcnaxfFWXZbgM7zrLM2zTJMNiOG1Rw0eI+K8oxWRcNU6WKwWWUa2H4a+Ho5XmPGVDPcS/wCy8n4t4F4ixmJyHCTwuL4i4kzjw2wFfh/JKmRUMU8HieKcJleaYn67QnUoZVLGZfT45zmpgMV9bxVHgvBH7EXxYsfjj+z9+ylqvj39ibxN4f8Ahn/wTx+NPxY8Mv8AHH4P6p+0T+zT4c8bfFX9qHxdrvxt8Bfs/wDwtHxO+F1hD4W+Gfh/U/h78KLbx7e+KH1f4d/CKytNPsfCMD+NJRofTm/F2SPhfxP4o9jxjiamW5p4Q8HV8Ws3fDXG2fcL8O+H+c4HLc94j4jpYXM8RlD4sznJcxznNI4PB4mpjM7wmTRnmVWeTU62MimsW8dwL7PC0colxfx54xcVVMqyWNHF5PkOfVsR4fV8kyuhgIxoUM6zTI8qz/OamUYCrHBYHHYnNuMc3pqnSgsHLyT4feONE+I//BSr/g2O8X+GvAUfww8PX/7Gf7XthovgS08T+LfGmkeH9M8Pfs//ABZ8OWcPhjxX481TW/GWveDLyDSU1LwTqPiPV9S1SfwleaKbm8uGAkb+ovBzCYnCcbeKMcZmGJzPFYvPMhzavi8fhcFg80dTO+GaWcSw2c4fLsPhcFHPMC8d9RzydDDUFWzfDY2vOlCpUmj86zKlDDZFjsBTjl6WU8RcX5HKrlM60soxdXIuOM1yetmOTwr1KssLlGZ1sDUzDK8vp1amGy3AYnD5fg5PCYagz+wCv6RPhQoAKACgAoA/l4/bX8H/AAp8Ut/wXu+Ifxf0PwhqXxs+Dvgb4ESfs4+LfE2n6TdePvhtounfs8+GvFvwRvPhJq9/G2ueFpNU/aTu/F8+k3HhWaxl1nx1HcW2681CBYl+by+WKwvC+TZpkkXDjKp9J3B4SVfBwvmlfMqOf+E2C4XymvKnF162Ar8I4ujGGAqc+Eq5bm2eylSlRxeY832FCMcVxdkWUZvGNTg+t4IYjEYnC4pL+y6mX4vOfFunx3mNWE7UJ4qhSwOXRxuKnevhKeXZC1Ol7HBNfoD/AMFDX0vxx4X/AOCc3gj4sLoGt/DrxX+3P+z54e/aP8K662naj4V1C5k+FXxH8TeDvCnxC0q7Mum3Gk6n8Z7L4cyQaJrsLWWp6s2gwva3H2i3R/rK2Hy2v4tZFh6VPD4vJ6VLxircORqwhXw9XiPK+COIHkXsFNTp1cxwWVPPMbl6V69DHYSjiKHLiqFGS+DyXFZtS8Kc8xk54ihnUuHPC+WdVVzU8ZQyXNPETgPB8U1pyVqtDC4nDVcRgczrx5I/2XiMypVZrDyxB+bPi/4A+H/jLqv7RH7Inwv8e/s1/CH4EXH/AAWZ8BXHgPwB8XvAN/47+CPjnUfBX7MPgL4w/Fn4HeE/hJ4ZvvDHhfxWLv4yWuq+K9c+G194u8D+HtV1PTfGWnzagmqSXGnXHzXDuHnm+XeF88XLDZhLI8b9I3M8gwOZYKea4ivw7l+bcW8J5PmOX4bEVKGHxOW8L4vi3iN5diZ4mospw+By3G4HB5hl+Tzwa+tznGf2RmHHE1h6+HlnPAXgtgc4xuDxKy2OD4gzXiDAYmrVx2Mo0q+Jw+ZZ7wxw9wrl9WpDD+2x39q06dfFYLEZjTx0ehuP2Z7X9oX9mP4u2sUv7GX7NGgfsL+OP29v2Xfir4m+HP7O3/CJfsseOPh18RfhX4TsPiV+0Z4B+Evh3xrDF4B+LvgTRRHZ3lrceLvF+mR+LdF8eeGbvXo7S+hn0zHNsVhK3C+S8dY6tmWCyPOuAuIOHswy3CVZ47OcqwvDHjVDGRxnh5jFCHLDifNvDmWLyLD/AFJ1amJ4lwGNg8fjcmorOe7KPreXcXVOGMuw1HNc7wPHPhvx7k9SqqeFw+a5tjvDbMcJguGeOaTdT6zSwWC4/VPMMQqtJvBZRlj+r4TD4+tTwPYf8E8P2svFXgb436mfih8EdYm8QftR/GD4DfCfxB8S/FfxD+z/ABT+GekeKv2c/E/xQ/ZC+EB+EUvgeZNS8HeF/gR4VtfEXxb8XN8SNH1LTPj98VfiL9g8C6vpFnqmt2v2uEljcXiMdkuaYbB5ZnmZcW+J+b8QvLqscZhMX4m5Pwvwtxxx7luIlGGHhl+ScJcN5llXhvwZjaNXNFnVHgLC42vh8s/1lwuLxnw+KwmBy3LMrxuU4+tnOQ8NcB+HmX8PVa9KWGdbw8zLxHzfwnyLiXCzdXEfX86414+wucceZxhJ0cD/AGbwtn2T4R47HYjh6eAw/wBef8GzX/JFf+CpP/aa39tz/wBRP4C18FX/AI9b/r7U/wDS2fqOE/3XDf8AYPR/9NxP6T6yOgKACgAoAKAP4Lv2CPEv7WfiDS/+Cofwb+Hv/BDv4N/8FYP2e/8Ah9N+2v8AEW+8U/Gz9pf9lX4deGPCHxeC+BvD1x4Zs/hJ+0R4L8XXN7rHh/whHpGsW3xB02OG1uLXx7feHrNo59L1fz8Z4bD1K1HE1KFGeIw0ascPiJ0oSrUI11BV40asoudKNZU6aqqEoqooQU78sbbU8RiKVOvRpV61KjioQp4qlTqzhTxNOnVhXpwr04yUa0KdanTrQjUUlGrCFSKU4xa/Szwp4x/4KLeAvhp47+DHgP8A4NJv2XfA3wg+KMPkfEr4WeDP28f+CeHhX4efECLyvJC+NPBmgfC3T/DvifZEAkba1p160ahfLK7VxrjV/aODoZdj3LGYDC4hYvCYPESlVw2Exaq0a8cXhaM24YbFxr4fD14YmgqdeFahRqxqKpSpyjlhH9RxlTMMElhcfVoSw1bGUIxpYmthZ0qtGeGrVoJVK2GnRr16NTD1JSozo161KcHTqzjLKOsf8FCG+BI/ZfP/AAaS/s0f8M5jWI/Ef/CkB/wUE/YCHwwPiSK4F2niVvBo+HA0NvEv2pftDeIWszrMkxaSS9ZnYm8bJ5lUyyrmFsbUyVxeUSxKVb+zEo4iDjgI1FKOEp1IYvF061OgoU69PGYunWjUhiq8aiwn+wrMFg28L/a0HDNHQbpvMYXoSjHGyi08SqUsJhJYf2zn9Xlg8HKh7OWFw7p9t8PPi/8A8FQPhFe6BqXwo/4NSv2evhlqPhS51y98L6h8Pv8AgoP/AME/vBl/4cvfE/h/w/4T8S3mg3nhz4aabcaRd+IvC3hPwr4a125sJLebV9A8NeH9H1B7jT9G063ttvrWK56s/rFdTr4XF4GvJVZqVbA4/O/9ZcdgqjUlz4TG8R2z/F4aV6OIzpLNasJ479+YfVcNyQp+wouFPE4LGU4unCShjMty7GZPl2LimnbFYDKcxzDK8HiP42Gy7H43BUZww2Kr06mr8bfj5/wVb/aX0HSfCv7R3/BrF8Dv2gPC+g6v/b+h+G/jb/wUW/YI+Kug6Lr32O50/wDtvSdH8d/DnXtP07V/sF5d2P8AaVnbw3n2O6ubbzvJnlRvPlhMLPFUcdPDYeeNw1DE4XD4uVGnLFUMNjKmFq4vD0cQ4urSoYqrgcFUxNGE4069TB4WdWMpYek4dka9eFGrho1qscPWqUatbDxqTVGrVw8a0aFWrSTUKlShHEV40Zzi5U416yg4qpPm8Pu9B/bQvfBGkfDOb/gzt/YzT4caD42l+JOjeAbT9tX/AIJv2HgvTvH9xp9jpF34ytfDFj8JbbRY/Ed/pGl6ZpOpat9iN5qWladYadfy3FlZ28EfX7Sp9ay3HOpN4zJqOJw+U4mUpSrZbQxleGKxVDAzk3LDUa+MpUcbVpUXCEsbQoYxx+tUKNWGHLH2GPwyjFUM0+q/2jSilGGOeBjiYYKWKSt7eWEp43G0sPKpzSo0cbjaNNxpYvEQqexeGvjT/wAFSfBllqWneD/+DVH4AeFNP1nwVrvw21ew8Nf8FC/2AdCstV+HXijxBrXizxN4B1K10v4a2sF94K8ReKfEniLxLrvha6SXQtX8Qa/rWs6hYXGo6rfXM+NelTxWBxWWYmnDEZbjsNlOCxuX14RrYHGYPIMDiMsyLCYrCVFKhiMNkuW4vFZflNCrTnSy3A4nEYTBwo0K1SnLXD1KmExmDzDCznhsfl2Mx+Y5fjsPJ0cZgcwzWrl1bM8dg8TTca2FxmZVsnyirj8TQnCtjKuV5dUxE6k8DhnS5HVvFn/BRbXfH/wy+Kus/wDBpb+zVqfxK+C+h6F4Z+EXjm8/4KA/8E/p/FHwz8O+FU8vwnofgbWH+GpvPDGk+EkyPClhpEtpbeGd8h0KPTzJIW6qeKxNLNczz2niK8c6zqpWrZvm6q1P7SzLEYij9XxGJx2OcnicTisRhm8LiMVVqSxFfCOWFq1J4eTpvmqYfD1ssweS1aFGpk+X6YHKpUoPLsJH2irezw2D5fq9Gj7dRr+xhTjS+sQhX5PbQhOP1J/w8M/4Lx/9K7lt/wCLaP2Qf/mWrA2D/h4Z/wAF4/8ApXctv/FtH7IP/wAy1AB/w8M/4Lx/9K7lt/4to/ZB/wDmWoAP+Hhn/BeP/pXctv8AxbR+yD/8y1AB/wAPDP8AgvH/ANK7lt/4to/ZB/8AmWoAP+Hhn/BeP/pXctv/ABbR+yD/APMtQAf8PDP+C8f/AEruW3/i2j9kH/5lqAD/AIeGf8F4/wDpXctv/FtH7IP/AMy1AB/w8M/4Lx/9K7lt/wCLaP2Qf/mWoAP+Hhn/AAXj/wCldy2/8W0fsg//ADLUAH/Dwz/gvH/0ruW3/i2j9kH/AOZagA/4eGf8F4/+ldy2/wDFtH7IP/zLUAH/AA8M/wCC8f8A0ruW3/i2j9kH/wCZagD8KP8AggZ+1z/wVN+E/wACP20dK/Zh/wCCQ0P7WnhnxL/wUh/aM8Z/ELxW/wC3x+z58CT8NPi5rPg74OW3iz4LjQ/H2h31/wCMV8G6fpvh/Uh8RNFeHw34h/4SQ2enW8c2kXhcA/df/h4Z/wAF4/8ApXctv/FtH7IP/wAy1AHzToHj7/gpR4V+NuvftK+Gf+DTz9nfQP2hPFP28+Ivjbo//BQv9gXT/inrMmrQNa6xcX/jm1+HMXiOe71q1Y2utXjah9q1i2CwanNdRIiLGFpUsDgMdleDp08LluZxrU8wwFCEaWDxtLE1fb4mhicPBKlWw+JxDeJxGHnB0K+KcsTVpzrydR1i5Sx9fCYrHSeLxOA9h9Tr4lutWw0sLSVDCTo1KnNOFXCYeMcNhaqftMNhoxw1GUKCVNcz8OJ/27fg746sPih8I/8Agz+/Y5+FnxL0o6odL+Inw4/bU/4Jt+B/HWmnXLC80vWjYeLfDPwi0vX7M6xpmoX+naobfUIzqFhfXlnd+db3M0b6UpOhhcVgaDdHA43AvLMbg6TdPC4vLZSpTll+Kw8LUcRgZToUJPCVYToOVGlJ0704NLFN43ELGY1vF4tYxZisVim8RiFmCqSqrHKvV56qxiqylVWJ5vbKpKU+fmbZTsrn/go34a+Ffxu+Dfwx/wCDVH4JfBXwR+0bpWraJ8abL4Pf8FFP+CfPgaX4g6Vr9vd2OtWXiRbH4VS2OrRX2malqumIdQsbqTSrXVL2XQ30u+eK8hylSpzwGWZTOPPk+U5jluZ4XKbyjgFiMrxuCxtD9zBwdJyll+EoSxWGnh8wo4ehQjg8ZhamGwtWhvRxVehm9fiCnJf29Xo4mk84qQhXx0Z4mlWj7d1K8akMQ6detLGvDY2nisvxmL5pZlgsdRr4qhX6f4m+MP8Ago78a/E3w78a/GL/AINN/wBnb4reMPhLZ6dp3w08VfEb/gob+wR408ReCdO0eVLnSdO8Paz4i+Heo6hYafpd5Gl/p1lFcfZbLUUTUbaKK+VbgddPE16OdYriOhUlh8+xtb6xi83w/wC4zCviFOpUhiKmJpclWVejOrVlh6/N7XDOrU+rzp+0nzedTwmHp5JhOG1TUshwOHjhMJlNRyq4KhhlQo4WVCFCo5QVGvh8PQoYqnbkxdKjShiVVjTgl7pbftnf8FqLPxtqPxLtP+DafwTa/EfWPDOk+CtX8f23/BUT9iiDxtqng3QdR1TWNC8Jaj4qi8Errt94Z0XVtb1rVNJ0G5v5dK07UdX1S9s7SG5v7uWXGk3QhjKVFujTzHF4fH5hTpP2cMdjsJhp4PC4zGQhaOJxeGwdSeFw+IrKdajhpzoU5xpScXvOEKksHOpGNSWXUMXhsvlOKlLA4bMKmErY/D4NyTeGoY2tl+Aq4ulQcKeJqYLCTrRnLDUXDxib4g/8FK7j48x/tST/APBqB+z3N+0lEqCL47y/8FD/ANgiT4spLHYjS4rxfHrfDo+JBqUWkgaRHqo1H+0o9I/4lSXS6f8A6NSy7/hIWOWVf8JqzN4h5gsD/sqxbxcnLGe3VHk5/rs3z41PTGTSnifayjFqsf8A8KkcHHMv9vjl/sfqMcZ/tKwv1aSnhfYqrzqCwk/fwiWmFm5Tw6pylJv8qf21v2tv+CpHib/gtn/wSv8Aib8RP+CRkPwy/aK8CfCz9qqw+Cn7MY/bz/Z+8Zp8edF174S/ETT/ABtrzfGfRNDh8E/DD/hAtCvNV8QDS/FVnc3Xig6P/ZWlNHd6hbMvnZrClUwFeFet9XpP2XNW9nKryWrU3H93BqUuaSUdHpzcz0TPRyqdWnj6E6FH6xVXteWj7SNLnvRqKX7yacY8sW5arXl5Vq0fr9/w3z/wXC/6QB23/i039k7/AOZmvjvqeV/9Dj/zH4j/AOSPsfrmaf8AQn/8yGH/APkQ/wCG+f8AguF/0gDtv/Fpv7J3/wAzNH1PK/8Aocf+Y/Ef/JB9czT/AKE//mQw/wD8ieOa58cP+CofiX4ZeIfgt4g/4NlPg3rHwf8AFupa3rPif4W6h/wUJ/Yhufh9r+teJfEV14v8Q63q/g+TwGdAv9a1vxdfXnivVdXubCTUb/xNdXGv3NzJq0z3jZzy7J50stoSzVexyWjgcPk1NZfiYxyjD5ZRWGy2hlajNf2fSy/DpUMDTwfsYYSivZUFTp+6VDH5tTrZhiYZRavm1TEVs1rfX8M6maVcXCFLF1Myk4N4+eKpU4UsS8X7Z4inCNOtzwiktv4WftLf8FaPgd4F034YfBn/AINuPh38Kvhzo/2w6Z4G+H3/AAUj/Yz8I+FbN9RmkudSni0PQvBljp32nUrqWW61K6a3a51C6mlubyWeeWSRurMIYLNo8mZ57PMKf1VYBUsZgcTiKUcDGEqccFGlVlKnHBxhOcI4WMVQUZyiqaUmnyYL61lzqPAcP0cHKriZYytPDY3C0albFyUFLFVakIKdXEtU6cXXqSlV5adOPNaEUuQk+Mf/AAVXjvPgLNon/BuH4N8Iab+zPret698GfDXgv/gpT+xV4X8NeC7rX/BHib4fX1romlaT4Bt49F0k+HPFutQjSNAk0nTp7mW2uL63vPsVskd03hYY/E5lLP6tbGYrhuvwpUr18Hi6tRZLXx/DWP8Aqsasp+19nRlwplGGw9CVSWEpYWiorDOrQwNbB1UljamDeAWRU6eFnn9PiatSpYzBxjXzqE83xE8dVj7Nw+t4nG53j8fisdCMMwxGKr4j2mMeHx+aUMd6VD+11/wWHt/FHiPxxb/8G53gmDxr4x0HRfC3i7xhD/wUq/Y2i8UeKfDHhuXWZ/DvhzxH4gTwaura5oOgTeI/EM2i6Rqd3dafpcuu6zJY28D6pfGfjeX5O8Ji8A80g8DmGJnjcfg3ltd4TG4yrgcNllXF4vD39jicTUy3B4TL5160J1Z4HC4bCSm6FClTj0PG5q8ThMY8obxeAoTwuBxTzHD/AFnBYWpivr1TDYSvy+1w1CeN/wBsnRoyhTliv9ocXV988o+CvxF/4KP/ALN2peKtZ/Z9/wCDXr4F/BLV/HEkcni/U/hX/wAFAP2HvAl/4jWG4mu7e31a78NeAtNnu7G1u7m6urTTpHNhaXN1c3FtbRTXEzv282HeBpZY+I8S8voVIVaWCeGxrw0KtOl9Xp1fZOo4OrSw9sNSqSTnSw6jh6bjRioLml9aljqmZy4ew7zGrCpTqY361g/rUqdarGvXh7b2ftFHEV4RxGJSkliMRFV63PVXOfMf/BS39pX/AIKfap+wf+3XB8Rf+CFng/8AZq8H/GL4S6vL8ef2g9C/bz/ZX8ca/Z2em6Fpnhu08deLvC3gjwrp/jH4o6l4b8OaZpmh6ZZtf3GrRaNZWWlWE8NlZwwJpltDA0Z4LCYfNpSw1DHYrHYfL4YTEUcKsdmEqU8fiadJy9hSxOPnQoyxmIUFUxMqNKVec3Tg1jmNXG1aeLxVfKIQxFTL8Pl9XHyxeGq4lZfgqmLr4PCSqKHtqmEwdbMMfWwuF5/ZUKuOxdSjCE8TWc+3/YV/bQ/4K7+Fv2I/2OfDHw1/4IrwfFT4c+HP2Vv2e9B8AfE8/wDBRf8AZr8EH4j+CdI+EnhHT/Cvj0+C9d8Pza54QPjDQrew8QnwvrM0uq6AdR/snUZZLu0mY/qdGri1RpKOEUoqnBRl7emuaKirSs9Vda2eq2PkE5WXu9F1R9Uf8N3f8FrP+kDVv/4s/wD2Vv8A5mq09tjP+gNf+FFMd5fy/ig/4bu/4LWf9IGrf/xZ/wDsrf8AzNUe2xn/AEBr/wAKKYXl/L+KD/hu7/gtZ/0gat//ABZ/+yt/8zVHtsZ/0Br/AMKKYXl/L+KPB/jT8Sv+CjH7R8nhmb9oD/g2e+Cvxrm8GXU934Tm+Kf7fP7FXjqXw7LdtA16ukSeJPAuovZW2oNbWp1GzhZbPUDa2322Cf7PDswhTqU8fSzWGV0I5lRpwpU8dGdBYqNKlWeIo0/bW9o4UMS/rOHi5NYfFWxNFQrpVFpOtXqYSpgKkpzwVWbq1MLKo3QlVdN0ZVfZN8qqToylQnUilOdCc6E26U5wdT4leOv+ChPxk8QeCPFnxa/4NkPgT8S/E/w0jtYPh/r/AI6/bv8A2I/FGreDbWxuYr2xsvDt9rPgK8uNL0+xvoLfULLT7WSOytNQtra/t4I7u3hmj3pVsbQzWWe0cH7LOpyjOebQxFOOY1KlOVSdKtPGL/aJ16E61eeHryqOth5168qM6br1XPCcI1cshktSjTnlFOMo08rkoPAU4VKVOhVp08Jb2FOlWoUaNCvShCNOvRpUqNaM6dOEYyeKfH//AAUO8c/Fnw98ePGf/Bsr8DvFfxr8JjT/APhGviv4h/bz/Ym1f4g6I2jmRtFl0/xZf+A59at59DaadtDuFvPP0Vp7htLktGnlLxg5YjLsXisfgMvp4LG41T+t4vC1qVDEYiVTDrCValWtT5Zyq1sGlgq1bm9rWwSWDqznhl7IvFXx2Fw+CxsFi8HhEo4bC4hqtQoQVb6yqVKlUUoQorFWxUaKXso4pLEqCrpVF2Xw+/aR/wCCu3wx1j4p674S/wCCBFrYal8Y/iJP8UPHUqf8FOf2R7ePUfFs/hXwt4Me9SDTvBtjCN2heDtEimnuEudRvbqO4vdQv7u5uHkooSxWGyzB5RTwMPqOBq55Wo0nVoJOpxBxBm3EuYuUIRhR/eZjnOL+ClD2kFGrifrGNqYrF4l1pTxGOr5jVTlisRhcrwc6jknL6tk+X0cuwNPnd6tRUqFH3ZV6lWdKMlhcPKjl+GwWDwu74Z/ar/4K2+CvCMXgDwb/AMG8Xgfwl4Dgh1W3h8E+Gf8Agoz+x5oPhGGDXby91DW4YvDeleDbTRo4dYv9S1G+1WNLIJqF5f3tzdrNNdTvJnioVMdgf7LxuV4fGZYsrw+R/wBnYqWHxGB/sXCYCnlWFyf6pVjPD/2Xhsro0ctw+X+z+qUcBSp4OnRjh4RprSniMTSxlXMaVSrSzCvmOIzetj6daUMZWzbF4uePxWaVcVFqvUzHE46pUxuIxs5vE1sXUnialWVaUpvwfxtL+2j8S4vCUHxG/wCDVX9k/wAfweAPCemeAfAkPjb9rv8A4J+eKovBXgXRDMdG8F+Eo9d+Fl+nhvwnpBuJzpnhzRhZaPYGeY2lnF5j7rre3xOMxOYYjLqVfH410njMdWqUauMxbow9nReJxM1KtXdKn+7pOrOfs4e7G0dDOEp08LRwNNOGCw9bFYihhIS5cLQxGOnGpja9HDxtSp1sZUhCpiqsIRniJwjOrKcopr4d+KPx4/4KD+Df+Crf/BIm50X/AII1eEfgh8Q/gz4E/bF0H9mv9kDwT+2Z+zba+Efiz4c1z4Ga/pfjmPQ/HXhHwzpvw3+C2n/C/wANz3fiqDSNb0gx+KzbHRNDSC/uEevynx3p4PPPD3PMNxZnlXh3LZYfIsNWzurhMVn88Fh8Bm+TUsuoRwGEqLFVqMfquDyvD0qU4wwmHlTcYrD4fkTyuhTwVelDA4KhSTrY3E/V8PGlhqdTEY2piMXja8uSMYe2xOKr18Ziask54jEVatapKVWrKT/fD/h4B/wXL/6V9bf/AMWr/sk//MvX8C/6k+D/AP0e5/8AituJv/mk+o+sY/8A6F3/AJeUf/kQ/wCHgH/Bcv8A6V9bf/xav+yT/wDMvR/qT4P/APR7n/4rbib/AOaQ+sY//oXf+XlH/wCRD/h4B/wXL/6V9bf/AMWr/sk//MvR/qT4P/8AR7n/AOK24m/+aQ+sY/8A6F3/AJeUf/kQ/wCHgH/Bcv8A6V9bf/xav+yT/wDMvR/qT4P/APR7n/4rbib/AOaQ+sY//oXf+XlH/wCRD/h4B/wXL/6V9bf/AMWr/sk//MvR/qT4P/8AR7n/AOK24m/+aQ+sY/8A6F3/AJeUf/kQ/wCHgH/Bcv8A6V9bf/xav+yT/wDMvR/qT4P/APR7n/4rbib/AOaQ+sY//oXf+XlH/wCRPnr4zfEn/gpN+0XrvhDxP8ff+DWr4E/GnxH4BkaTwXrvxS/4KEfsL+OtW8Mh7qG/kt9Hv/Evw/1G5s7KW/trW/l0+KQWMt/aWl7JbtdWsEsft5Hl3APDNXE1+HfpFZvkVbGQpwxVXKeBuMcvniFR5/q8qssLjqTnVwzq1XhazvVwzq1XQnTdWpzLFV8bjcE8txmWLFZe6lWr9SxGLoVcNz16UaGIkqM4ygvrNCMaGKSSWJoRjRrqpSSguH+IcP7avxd8Zax8Rviv/wAGi/7HXxP+IXiGSzl1/wAd/EP9sP8A4Jx+NfGWuS6dYWmlafJrHijxJ8I9S1vU5LHTLCx02ze9vp2trCztLOApb28MadeVLhLIcPSweR/Sb4nybCUK9fFUMLlXCnHeXYejicViquOxOIpUMHmlGlTr4jG162Mr1oRVStiq1XEVJSq1JzcVp4rEKmq+U066pYejhKSrYnD1FSwuHpRoYfDU1OEuTD0KMI0aNGNqdKlGNOEYwSR3N38S/wDgpPf/ABp0r9o++/4NafgRefH/AEKwtNM0X403P/BQf9hWb4n6VZafYvpenRaf42k+HzeIbRtO0qSXSdPngv0uLHSZZdLtZYrCWS3bmwuB4EwWW5hk2D+kbnWFynNaletmeW0OCeMqWBx9TFOEsXPF4aGPVKu8XKnSni/aRl9anSoyxHtJUqbjnXhUxNDLcNiMkw9bD5PChTyrD1K2FnRy6nhakq2EpYOk6bhh6WDrTnWwdOnGMMJWqVa2HjSqVKkpZU/jv/gpzrHgf4r/AA08af8ABsv8OfiR8PvjZ8UvEXxk+I/gr4hf8FJf2HfE3hPX/H/iS4025u9cm8N3Pw6TQ1v7WbR9MuLPVDp7a22p2p8QX+q33iS6vtYupWWeHNP/AFZlh/H7GYSvwhl9XLOH8XhPD/i+jjMuwlbM83zarChi44916UZYrPczhGnRnToUsHX/ALPo0aeChCgur63mSx+dZjHAzjX4gp5XRzWP16nKli6GUcO5HwxhaFanNT9tQeW8PZa6lKu6sHXpuVONOlGhRo87r6ftteLPB3gD4e+Lf+DSD9kXxb4E+FNlq2m/DHwd4r/bO/4J2eJvDXw8sdfuoL/X7XwVouufCi/0/wAMRa9f2ttf64ujQWf9sX8EV7qRubpFlHZF8JU8yx+c0vpNcS0c2zSlgsPmWZUOEeOKGOx+Hy2NaGW4bF4mjmUK1fDZdDEV6eAw9ScqOCp1qsMNClCpJPmpKtRw31Klk9KGE+tV8c8MsTh/Yyx2KUI4rGzpuLjPGYlUqaxGKknXrqnD2tSfLG0/iO4/bp8XfDTwd8F/En/Bpl+yzq/wh+Heq6prngD4XXX7cX/BPz/hX3gjV9du7i/1/UPCXg+P4Yx6B4dufEN5d3c/iF9IsLT+3nvLv+1xeLdTiRU1whSzifEMPpMcR/29VwtHA1c5lwfxvPM62CwyprDYOtjp5lLEVsLhvY0XhsPUqSo4edChOjCE6NKUKpvEUsLi8FSyilSwmPrwxeNw9LEYalRxOLpUfq9LGVoQhFTxlLD/ALilimvrFOg5UYVI05Si/wA3v2qf2mf+Ck7f8Fjv+CUni3X/APgkLpPwf+NPws+Ev7T/AId/Z/8A2UNI/bf/AGedc0j4weFL74N+OtE8UXOn/FPw34fs/h/8I7D4aeF5r7WLLQdf06Q6/Bokeh6ItvPeWuz+kvo74LIMHDijFcPcbYjxAxGYZtQxeaY/FZNmmSYmGNq4bEynLEVM4rV62OrYr2lXEVcTztuaftHKc7nyvENClDLaWElhqOT4PD0aVGhTw8KdShQo06tFU6dHD4aNONOnDlhThTgoxhFqyUY2P2Y/4b1/4Ldf9IDLb/xaR+yl/wDM1X9O+2xf/QF/5c0v8j4L6plv/Q2/8sMR/wDJB/w3r/wW6/6QGW3/AItI/ZS/+Zqj22L/AOgL/wAuaX+QfVMt/wCht/5YYj/5IP8AhvX/AILdf9IDLb/xaR+yl/8AM1R7bF/9AX/lzS/yD6plv/Q2/wDLDEf/ACQf8N6/8Fuv+kBlt/4tI/ZS/wDmao9ti/8AoC/8uaX+QfVMt/6G3/lhiP8A5IP+G9f+C3X/AEgMtv8AxaR+yl/8zVHtsX/0Bf8AlzS/yD6plv8A0Nv/ACwxH/yR8/8AxE+I3/BRz4u/EjwX8Yfip/wbDfA34jfFb4dNZt4F+I/jf9v39iLxP418JnTr5tU0z+w/EmseA7zVrBdJ1V31XSFhulXStVdtT08W18xuDGDlXy/H1c1wGXwweZ1oxjWx+Fr0aGMqKFKVCm54ilGNWU6eHnUw9Oo5e0p0KlWhCUaVScJa4iGDxWXvKcTndXEZXKU5Sy+thMVUwb9q4Osnh5zdLkrunSeIp8vJiHSoutGbpU+Xb8X/ABq/4Kd/EDw/8S/Cvjj/AINnfg54t8N/GfUNP1j4vaH4h/4KCfsS6tpnxQ1nSdN0nR9I1r4gWl74Emi8X6zpGlaBoOm6Tq2vLf6jpllomj21jc28Ol2KQc9XDxrYWhgauUYeeDwuYYjNsLhXUw6oYbNcXV9vi80w1JQUMPmOJr/vsRjqKhiq1X95Uqynqa0Z0MPi/r1HP69PG/UKeVPFRwuKVeWV0XiXSyydXn555dTeNxnJgZt4WP1vFWpf7RV5+Un8Yf8ABQm5+CVr+zZP/wAGvHwDl/Z+sLhL2x+DD/t7fsPt8NLLUY76TVE1e08H/wDCBf2Jba0uqSy6qNahs01X+1JZdS+2fbZHnbox8q+aSwUswy+GMllqpLLZV69Go8ujRp1KNKGAbj/scIUK1agoYf2cPYVq1FxdKtUhLPBxwmX1MbVwWeVcLUzL2v8AaVSjhMVCeYe29k6v16SnfGKfsKHMsR7T/d6H/PmlydVa/Gr/AIKf2HwcH7PGnf8ABtP8KtL+A40v+wx8HdJ/4KKfsZ6V8Nv7GN8upS6UfBuneDLbQW0+51BTeXto1iYL65eaW8Sd55i++IxePxdfA4nE4WVevlmLynHZdUq4mlN4DF5BisLjcjr4NSTjh5ZPi8Fg8RlipKEcDVwuHlho03Rp8uWHwuXYX608Nm8qEsdSzGhjJ0sFiYVcVTzfC18FmixFVTVStLMMLisRQxdScpVK8K1T2k5OTZNd/HL/AIKh3/xc0j4+33/BtP8ACa7+OGgaJ/wjWh/F25/4KHfsWzfEfSNAFvf2iaTp3jKTwQ2v2djFZ6rqtjBBBfosFjq2q2UPl2upX0M+OGqYnB1sxxGEwCw1fOEo5rWoYilSq5iksIn9dnBRliedZfl0arquTrRy3Lo1edZfg1RdbD5fiMLgcDXziVXBZZP2mXYSpgsRPDYGac5RlhaDk6dDknVqzpqnGKp1K1apTUZ1akpe4f8ABq7q/inxB+y3/wAFFde8c+EB8PvG2t/8Fgf2udX8Y+Ahr+n+Kh4I8U6l8O/2ebzxB4QHijSUi0rxIPDWrTXejDX9Mjj0/WPsX9o2SJbXEajwarbq1HJcsnUm5Rvez5ndXWjs9L9T7TDqKw9BQlzwVGkozs480VCKjLleseZWdnqr2Z/T3WZsFABQAUAFAH8EHwWt9T1P9kP9rzw1p3gjW/ijD4x/4O3/AIleFNY+FOg+OB8Obr4o6LrNv8OYb/wBP4vl1nQLPSLLxGqpaXFzqOrWenx/JLczIsYZeTBUI4rj3gLDVMveaUZw8T69TBfWIYeHPl/gl4lZjhsfUdSpThUWTYrCUM6p0W5Tq1cvpwownXlTi/Xp1PYcFeJeIji44CrR4f4OVLGOhKvOk8T4zeFuCq0aUYwqThPH4bFV8tlVioqFLG1PaTjRdRn3NaftDftE/sA/Fb9qbwL8IPga37IHinx/Zf8ABP2z+AP7KP7QfxV8RftXfB2a2+MP7Ukn7O3xa/aY0XW/BHxdkg8G3RuvH/hPwlrHws0Lxf4flur3whovjLUba9TWSIvRySeMzj+yuGXmlKtVzLxlwHD+OrYjASrY/gXhXiPwq4pzzJ3l1apUw39vUc8z7w+4jzfD4GpXngsprZZmWWxngaueSxdP57PIUcnhX4peWV44LLPCrjrPIxw2NhhsLxjxHwdxDwxXxOAxqjSxf9kYnIcl4my3C/2n9VliM1w/ElGbjXp8OQoVP1E8UftzftS/BjRv+CqPhTx/qnwP+Injv/gn1+xb8M/jt4J8b6J8MfGHw88PfED4ieLfhX8cvHOqS+MfBN18YfGtzZeFP7R+HHhy2tdC0PxhZX8EE2tq3iKdryxbTPEzbNo0+DM74mwGG+r4rLPFSnwBSw2IrPFYepg6XB3g1m2JxcuSnharxWKznjziGeEipqnh8vhlGCnDF4nB4vHZj9Jk+TOtxdwLw9mGJ9rhuKOFq/EmOr4WksNWw7q+IfG/D+FwuGdWWJhGlhMiyHK4YirWhVliMwWNxyWGw+Io4HC/JvjP/gpt/wAFBYvh3+2J+0x4bv8A9lXSfg3+xH8Sv2ZdC1n4Vah8HfiZrHjz42eH/jB8IP2bviF8RbAfEpPjtp2kfDS/8Ny/GnVpfBOq23w/8ZJqMtvplhr2nRwaXd3niD7PD5Xh6PFOQZfjqlWvlvEX0heKPBOhh8Py0MXgMqwni9U8Msk4lqY2ca1PG5nTeKwGJx2WxweDwdVYHH16daP9qYXCZR8Nk+ZYzPeHFXw8cPg84pfR3yTxoq4urGpXwFbOa/h7xJxvj8ip4CM6VahlVeXDWIwlPESx2IxtGGOw3LKUsJXq4vZ8Ef8ABVX9uL4qftBX+u/C/wCAni/xv+zzpP7ZviT9ly++F3hz9i/466zLF8MPA3xevfgv45+PF1+2nafEj/hVtj4s8M6vpeq+P9Q+HT/B5/D1n4M0+bwld+KV8XMdbh+e4NnHOcBwbmWb3oYHjrJcVnqxtZLJKHCmDxmCzbGcLVJ/XniVxDhqk8HluA4lxEZZX7DFZjjK2VwlRyOVPN/Z4nrLLnxTh8qTq47g+GWw+qw/4V6/EuZf2bkuaZ5lao4T6tLIqkqGZ4mlw3OTzGeJeEwGNzCCw2dwpZZS0H/grL+00/7XHwk8LW3if4RfFz4DfHH48/tHfA/T2+HP7I/7UPhP4V+CofhV8PvjL4z8Dal4J/bb+KniPwp8Pv2jvHpvPhONH+Kug/Db4VjwVp97e+IbDwt4oaPw1BrWtfPUc3xcOEc2zOvRpVMz/wCIJcX+KeVYytGrlWDqZnw3l2UZxhKGV5FjXHO+IOCcxy3NUqXEdb+wsRi5f2bmmHp0MJmkMvpezm+DpYPOY4Si6tKhgPEngrgbMcA7Y/GrC8TZzheHsynnOYYWKyvhvifLcyxEqsOH4Tzh4ahRrZdj5zx1Cviaf178A/8Agoj8afijpn/BF+78Q6D8L7W6/wCCiPwk+Jvj342RaRoviW3Xw/qvgv8AZ3t/ixp8XwwS78Y376Jpr+J5xZahF4mbxjO+jslpFd216f7QP6Licpw9HjPivh6EqzwOR+FFTjnCVHKDxM83XGfhHw9ChiKipqlPL5YHjvOqnsadGliHicPl9RYr2VDE0cV87QxVSrwnVz2SgsXDxj/4h9GCUvqzyX2Hi/UddxcnU/tNS4Byb98qyw1sRmX+x/vsO8JxHxU/Zq+DP7Vv/BZH4reB/j74X1Lx74R8Ef8ABOb9nvxR4T0A+N/H3hfTtC8Sa9+0T+0XpWsa7YReDPFHh0pqt/p2madaTXzs9wIbG1CSIYIyvzPDGEoVsr8VcfOM/ruD498PcuwmKjWrU62FwWO4EzzFYuhh506kXRjXxODw1eUqfLNVaMZxlFuTfZn+LxFLH+GWApzSweOyHxbxuMw7p05U8Visszrwow+Aq11KD9o8LRzXMaVKMm4KGLrJxfNp5L+xx+1l8Yfg/wDtE+B/2INJ8Sy/FT4F/wDDxj9tD9l3wh8Q/ivrPi34h/E7T/hB8Gv2XNB/aB8L+DNJ+I+reJ31LxFqHwy+JWt6/wDCe68QeOP+Ez1m58K+F4NEvLpda0+TVV7eGsXiuJ8r4dxGcxj9fqeE/ivxLWzGlSo4fFcQ4rw8+kXkvhLwzn+MhQpU8FKGd8H5pUxObTwuEoVM0znBUs6WIh9ZxlPF1xBgcPw/iuJnlanDDUuMfBjAUcvqVpV8Hkq8SPCjOOM+JMpwik3iaMcNm2U4LMspw1XE1KWV4DPauXRozw1LALCz+Bv+Chf7ef7S/wC0pov7Mfwa179l74RSa78R/wDgpz4d1D4neMfgz8RvinceH/Cf7FP7Qfw0+E/w2m0nwdp/x68AWOteJfE2m+N5LfxpPqGvWWlfbn/t7SNNsYtM/wCEa1Xx8knjM34foZ06uHoTp+EPCniHWoRo1JQx+dZ94keJfB0sqp1HWbwGUTy7hDK8d9a5MfjKVWOYUaaqLM8LiMmM3xNDKM4xuXewqYmnHxLwfBGHm68ac8Nl1fwQ4O8TMXjq8VRaxWYUc3zvNMDh6UXhKCw39nxrxnPCYqeP+aPDP/BaD9ub486R8L/CPwh+G+k6B8VdA/ZtPxi+MmqfDz9jD4/ftgeF/HPxKPxv+NvwS0LwVofhr4d/F/wFq3wU+GWvX3wK13xDqfi7xL4h+IHiSAeJdO0HQbG7m8N6vqepdVTFPFUcx4hyXL8Vicrw3DvhZmuW8O4yTw1THZl4ieFPDXirjMuxnFqpTwmBhl2B4qy7JMonTybE1MTjKOYZnmEY4XAxwON7cVgY5PmS4YzbH0ZZkuL/ABSyHF57hIwthsm8PeOJ8FYTNMHw3UqutmGOzCtTqY7NaM80wuEwFOnhcLQk6mdYfEZd7r43/wCCpH7c/hD4ufAvXvjB8NfBH7GHwC8X+B/2Ttc8TQ/Hn9nn48+PfCF54x+L9zbWnx9+GXxO/ae+FXiPUNN/ZG+Ifw3vLuPSPg/p3xm+CDeFPH+pJbXvibxfpGkayW0D3cuweBxHGuYZB9clj8LjOMp8O8MYKmqeAx+aZJjeFMnzLIcfk2azli8j4h4yqcU5licjzfgypiMjqUsLl/Jl2IxWPzHAVp+Dj8RjaXB+Fzejh+XMsHw1nWbcQYlUcRiMHgM2yPibPctqRx+SRUM+y3grMeG8owvEOE4rw1LOnQebOGKw6hkuOpYn+kkEEAgggjII5BB6EHuDXkNW0ejWjT6HopqSUotSjJJxkmmmmrpprRprVNaNC0DCgAoAKACgAoAKACgD+Yf/AINYv+TYP+CjP/aYT9rv/wBV7+z1QB/TxQAUAfy//wDBSP4Z/Fu4/as/aw/bL+LHwYtfjv8Asa/sjfAX4ICLwr4T/wCCjnx3/Zm+IXhvT/B8Xj34o/HnxV4V+D/7Osx0nxf8Q30jxV4fuLHQ/j74l+G1l4g0PwjpNj4avr+18RnUdK4eGMZS4fxOJz7OpSo/2z4uZDlOT5rh6X9uTyjKZYDgjhrLJTyfE8mSYvBYfjPMc0zHOsBLE4rN54SfJLLIpUKGbenm+ErZ5TyHh7IqtOeJw/A3EeZ5llmLUMroZhn2OzbOK+HpTzijCvnOH9vw5w9hMDlWNo4VZRQx2Oxk6+KdTB15YTkfjn4e8eeG/wBq74+f8FHvj98Hm+MH7I/hL9o39lTwd8KdY8F/8FFPj98OviF8Jfh+NG+DngWPxJpn7K3wZuB8IPHF5ZfGLxhc+KPiJ4F+N3jbw7421jRzNp6+Eru2+zxeJPa4SwWJybOMlyfOKVPB8WcZ+LXGGQ4XNsPUWfYGGKx2cx4L4Dw+JweL5Mlo5BUqcOrDYuvkizHF5dmme5hiMywieUVcPD5nPMbSz7h3EZjlCnieF+G/BTKOIqmVV4/2HmGKwOGyniPxF4xrxzOjN5zU4gfD2dYaOXf2nPB4HEYPIsthlmaz/tf6xhPuj/grFN8a/id+0N+wF+yP8NvBkPxC8E/G2/8A2kvHvxJ8A658d/HX7N3w+8dv8F/APhaXwfoHxV+KHwv8PeLPiOfh9pmp+Or3xjfeCfCHhnXLvxr4j8NeF9N1ezt/DcWs6rp3iZbg55rxTnlOtRw+Iw3DXhrj+I8Jh8Zi8RQwkM1x3GvB/Dcc4+q4ahWlmeOynAZji8uyzDV5UcHgsdxJRzyrVhispwMl9BjsVDLeFsJiaVSvQxedeIvDXC1TEYShSq4x5XU4T8QeKMVluHr15QpZbDM8Zwtl1XMcfGaxM8jyzN8qwtPE1M0eExH53aNdX3jX4efsceAfiZ8PP21PiJ+yn8Af2iP27fgV+1b+zr8NPi/8UP2l/iP4d+PPw+17TLb4K6VaeK/hLpvw4+P37QP7KHwvS+8VWnw/1LU/D+pa94RtNW+GMnxbtnufDMup6f6WHq4XM8Vw9nuN/tPNcNnngvTq8E5nicPHBZjh+L8r46ocKcRZhxosqxiyPDcWVMJkWd5DlHGM/q+R16lDG5q8Vlub8Q0cVU82vh8dluH4pyjCPLcsxmXeKfDtXiXBYbEurgsVwVnvhviOLcDheDHjsPHH08pxePz/AIP4kz3hOTnnEObM8ty/D4zJMolgl80fAnxn+1t+3t4y8K/s4Xfwq8X/ABn+GXwF+Cn7WPiPwV8PP2gv20fi5+za8sXh79uf4y/An4dax8Tvir8F9E+Lnj74s/Gj4W/DP4YaF8OPAt5qx13w5omv6h4n8e+KfHD+Io9Judc82l9azLhDMOOc0xEcTnWE8NvBSeJzXIMdh8NjcNmPEPDnHWa53xNwjhfqdHIqnEPGv+ruV5rT4ix31LLKCyrFQwNGOC4ixtB9WJrYbLM/o8MZdSngMpxviN4mqhg8zwOIxGHr5ZkGR+D2OwGTZ19anLNMHwvw9mfiLxDSxPDFH22az+scPZdicHH/AFclVwU7fFHQ/jN/wVe/4NmfiP4d1j4ra/pmu/saftg2v9qfHLxFovjH4vz6j4c+AXxh8L63F8RPGXh3RvD2ieMvFFlrei6hY6l4w07RdOt/FUlt/wAJB9nD6i7N7PiHyVHisbRlhKmFznK+GeIsBXwWA/sqjist4lynJ+IMsxs8qVSrTyvF47L8yw2Lx+W4ebwmX46tiMJg4wwtGjCOHBFGtg8ZUyzE0q+HxmR8RcZcOY7CVses0jgcw4b4gz7Icfl+EzJwhVx+V5fjMur4LKMZiovH4nKqGDrZhOpjp4icv616/HT9aCgD8z/+CpX7d8H7C3wF0TV9Dl0uz+LHxr8Z2Xwh+Eev+K9L1y/+HHgHxDrVrPcar8VfihNoWn6jfJ4I+GuhQXvii+0ext5tZ8X6haab4U0aA3Orvd2XLCi84zvK+F6WZPJZZtQzDHZhnaoLEVMnyDKI4Z5tjMvw9S1DGZ9WeMwmW8PYCvJUK2bY/D4nG/8ACXgswlDepWpZVlGZcR4nAzzShlU8HhsLlFOrOjLOc6zJ145TllfEU06mX5ZUlhsTi85zSyWByrB4t0HPMauAw2I/Bz9mL4q6r+0F+xn+xrY+Mvib+0X+2p8CPh3+2z+2d4a/bUi+D7/Fi/8Ajd8VhL4s+MGt/s7eJte8GeAb3Sfin44+GsE994a8a+KPAPw8fWrXQbO/8KtqugNoHhi/s7D69UMI8VwPmeMyOeVYXHeBeApcP4P20sfgMk8RsNHw/hjv7axTnOpVxeCyWvxTlGB4mzTnwFLP8bh8Vi8fRxmMweNp/JU8ZiquG8Rcvo5vTzLNqHixkmLzTFYalDLZ5j4fYnLeIKOLpZDhpuFLBUcx4iwGS42fD+XShj6nD2W5zgsHhp0HVw+I/Zr/AIJkfGTx14l/Y4/aG1O40z4iw2nwQ/aK/a4+HHwX0P4vatf+JviTpvw2+GvibUrj4e+EPGWtarrHiHWNU1bwh9ok8EPHrWvazren2+gQaHrGo3Op6bdPXyniLjcwy3wwyjiqGIwmK4nxHhTnme4/GYKOGq0MXneSZtxlk2Axjlg4LB47E4nAZBlWIx2Y4ONTC57jqmJznD1cVTzGOIrfQ8HYXAYzj7P+HYQxWD4eocc8K5dg8LinXp1cvy/iDgngDiHM6VOGKm8XgcHLNOIs2xmXZZjFQxOR4DE4XJq2EwEsu+pYf81vgbN4n+Bfgb/glr+0z8M/HvjrxN8cf25f2c/j34l/aYm+IXxs8W6j4T+MPjK+/ZQ8QftFaR4x8T2vxC8XXPw/8Cn4e/FTQtN0LQvEGm2XhrS/BPg/xBfeGnltNAK28X03GmW1cux3it4c8NwpUsryzwdzTF8L1qs6bqYDifI+LvDHhTI+JP7TxMni6mYcRYbjXN55tWqYuX9tYzF4WvUU62DwXsvK4cxFHN8NwjxvxDLELMMR46YDJ86+qwqpR4UzqHiXLN+FYZVhIrDyy/IMNw1ldXK8HTwyqYB8PN05ReKzGWI0/wBj34E337Pdvo37MP7Xcnjf9mr45/tM/sOeI/EV/wDtn/Cz/go18avjXe3CeEtZ+FOkfGyTWdK+N2nQ/Bn4CfEa/wDEPj3w1qXhPxb8JtJ8W6Bb6dqup6J4O8dWN/YWOqav6WaxyvOK/E/DmTxnDA8NcReHuNr8NSwE6VLiHKsXnWaZPk+U0M4m8LxVOpmeYZbicj4hyWNHJcbmuHzqnUwXJWo/V8t8/LcTmWBq8PcUZrGjjcRxO+PMPhc3hi1U/sTM55JjeJ3mE8nwvt+GZ5dleQutmWS5lKvmmEwFfh2nLNsNXw2NnLEeFftXeH9Y+AvwD/4Lgfsz3nhPxr8F/AbfsL+EPil8DPgzqnxq8U/tC+DvEfg2w8RePPAni79oDTPHHjHxBqmt+BfGnj/WYvDmi+N/hU2m2VpaP4e0nxYuu+LNS1/VbvT8OHMXiM44arYzHOhLNcp4+wlPHYCODw2F/wBUsv4l4WweKybh7LcbhoRWd5Nisx4e4rzGjVmsNHJsXHFYHDZfh8NiKeJxsZ/goZVnWW0sE8S8qzbgjPIUc0qYyti5cWZrwzxBl8M0zfM8NXl/wl5rluW8UcOYeNWm8TLPcLmiq4rFqplFPC4f9yv+CY3/ACjY/wCCev8A2Y7+yb/6oXwDX6vh/wDd6H/Xml/6RE+bWy9F+R9xVsMKACgAoA/IP/gpnofxXsvij+wN490b47eMvC/wzh/bv/ZO8Fap8E/Cun6Zoui+NtX8R/ELUn1TX/iF4uQ3HiXxJo1rpVtYWWieBLRtF8O2+opd65rq+JLs6PFoWWQJ0vEThr6zJ42nmOV+KeFwmFqpRwWWQwfgX4n5rVxkcPBc2Mzerjsvwiw2OxVWVHLsGsTQwmChicVVxx3YyEa/B/Eror6rVy2XBuOr4mn7+Jx31nxY8N8oo4J1J3WEy+lhsxzCpiqWGhHE5hiJ4RVcXDB4Wrg8Y/8AbC0H4raP/wAFCf8Agmn4yk+OvjI/DDxP8f8A4geCtP8AgLoun6Z4e8DQzW37Jfx81/V/FnjLU7U3HiH4g+IbnVdJ05fD0Op3mneHPCWnpdx2WgXer302tjgyB1KXH+Kw2KqSx0cx8N/ELMcIqq5KGUUcozHw0wlChg8NTtCri8TiM1zPE43NMW6+IdGWBwOAhl9ChjpZpycRPn4LjWwq+p/VOMfD7B4x07Tr5pXzDPs2qzq1sTJe0w+CoYPC4PDUcswyp0auIWKx2Pq42c8vo5X6F/wVK+Gvxv8Ajb8Jvgt8F/gda6JqN749/aT+Gs3xJ0bWPj9rX7OD6/8ACPwXb69438X+H7P4ieC0vfidax61c6DounazH8L9C8QeMYPD9xqt9Z6aLa1ubq3yr4OWP4n4YjWpwr5bllDi7PMbh5Zji8FGviaPCWa5FkaxFLLlUx+LweEzziLL80lTVL+z5Y7L8uw2ZYrA0cXDF0ur6zHC8P8AEjg6kMfjqWQZTl1enQoVJYeeK4ryPGZlOnVxkoYOjXrZDl2b4Km51HiHDFVamDw2OrUvqdb8x/hLZeCfjZ8aP2Zf2CfFHw/8ffCH4ZfD34k/ty2n7R3wc0n9qv4//Fzw38QPjf8ABPwt8CtQ8EHTPj14u8SaF8W/G3wzuPDXxpPxF0bwlrz+HI9M12ygttU8Lpc+GRLJ6OUwwXFVV5pOWJq5ZlPhTm2L4bwVaKwGKyjP6PjVX8PuKMXiZYGr7PNcdkWNynOMFkmd1a2KlSwHE1DE4d4HELDYbA+NmbxXDkZZTCjSo47OvEnhPD51mFDEYjHUcdw7mfhBxBxxk2Fw/wBchH+y6eayy7J1nOWUqVOFSvkGKoueLwuPxGJx3zl8MLr9pb9qr4i2P7KKeGdV/aO+Gf7NPwz/AGrP+EOsPit+1x8YP2fdG8UR+DP21vi98DPAXjDxX8S/hr4a8f8AxG+J3xH8EfDn4a6H4L+Hl1r2nXGj6PqWp69428T+IrXXo9LGqfPYDE4/iDg7EcdZk6tfNcP4aeD1arj8txtLLM0w+PzvIuN8ZnPEnD2AWG/siPE/GT4ay3NP7YzGphsvwUsuxdChH2Ge46lL1MasPk/EMeFMBGOEy7EeIPiN7PCYujWx2CngsoyjwpzLA5FmeKqzqY7/AFY4ZzDxBzzB1snwksRi8Y55HRlRdHJFXwvsXw3+JGj/ABb/AOCnn/BtB4/0HVviZrena1+zp+3fbf2l8Zde0jxX8VJ7/QP2YfFvhvWI/HnizQdJ0LR/FviS01fSL6z1DxXYaRYQeJZLf+3BAGv2ZvgPpayhW8MuJMdRlh6mFzjKOBeIMDXw2CWWwxWXcRYzhLPMuxlTLYzqU8uxWNwOYYfF47L8PL6rgsbWxGFwkYYalShHzuFqVXC1qmXYinWoYrJs+4tyDG4atjVmSweO4fz7Oclx2BwuYcsKmOy3A4vAVsJlWLxK+u4jLKOEq46U8ZOvOX9kVf5Pn6CFABQAUAFABQAUAfyjftj6r8afiJ8d/wDgpn8fvF/gDx54n+Ef7Anjb4W6T4b8b+Bf20fHv7OvxX+BHw88HfAr4YfHHxx4s/Zi+FWh/Drx18LPiD8VtQvvGuu+LfGGo/HKbQPD3jjwzY+FvhfZy6zpw1KLSf6G8OKuTZLw54U1J47C5bm3iJxrn+BxzxXCWC4twmdTjx7U4ByPJOKo4/GYGtgeBHRwWHpYrAcP1a+c1MRnmf52qOExOGyWvjMc+w2JzXOcdwpgKFHGwwfhjl+aYXAYjE18nwdbNs8wnFWZ4nN6WcZdUrZiuKIyweGyzIsbVw1PLeH8Rw7gqk6lWGZZxCFj4na3qfi/4b/t1/8ABRKDx38Vl/aN/Z1/4KN/Cz4Xfs/X0HxN+Ieh6N4b+C/hzxn+zL4T0n4RD4W6d4isfh9d+HfjP4Y+IvinU/G2l6l4SuZPFGp+PzqM7tdadokth6vC2AWTZz4E8B1MHlc8q8RqPFdHxBozy/AY95pjMw468TeE8XUWY4mhiMbRXBmXcO5XUyOrh8VTnleJyFY+E/bYjGzr+HneLw2dZT4jYrD4vEU8Bwv4KZLxbwdiqvLha+BzSl4F5H4uYfPa0cIsPGpmObcVZniMvzX26nTxWWRWQypRwVKOGj+s/wDwVh+GPx4+Onwc+CXwQ+AlroWpX/xD/af+FUnxP0TWv2htc/ZmfxD8GvA8ev8Aj/xt4dsfiV4IS9+Kdmmu3HhvRNM1yL4VaB4j8bweGrrWdQsdLNtZ3V1b/j3hpicly/jCOb8Qe1/s/I+FuMsywzp5Y86jDPcTkNfh3IK+Jyt/7PiqGBzLP6WZUlmU8PlE8ywWXYXH4vCxxdOtH6bF1nQ4b4jjQ545hmEeHcpy+tCFDmw8sTxbkWMzOdPEYuUMLQr1sgy7OMFTcpTxLhiqtTB4XHVqP1Ot+LFjqPj34wfE/wCBH/BO74Tfs4XOiab8LPGX7cD/ALSPwF8cf8FA/wBpu/8Agp4y+MfwatP2cF8K+IdU/aq1PQfGn7RXj74PQ+FPjxY+NvDnwyj8E2EyePdV8P2nibw1otj4Qvtfh/X6SwVXA574lY/Oo47BvgPgyfBmbLgnh7Lc8ySlnfH/AIi8OcSUKXDGXVKPDtXizC5vwBjcpwHEWKzGeGw/D2Z43MMNj1jq2XZQ/Dxynw6/7CdOWGzPOePspWa4jA4qvmNHM8lxHhbQ4tySgsVmVWhWyPL8ww+LwOJzzLsDhalbE47hWpgIQxOAzfHZjW9Q/Zc0vwt+2z8W/gH+yd8X9V/aOi+DnwG/ZM/az1LUvhp40/aW8da54msf2j/hp+2C37PevG8+N/w2k+Fmu/GbQfgJpGj3eh/BDxf4psv7ftPC3iXRPEHiOB/G6z6gnn8T162RcLcd+JmTYvKZ53muD8DZ8O8R4fhrLcsr4fhzi7gPjfiLG55ieHa8s0yvJuJ+JMx4cy58UTy++XYjH5ZmUMtjDKsyq0q3Q1/ZuLyLhmWFoUYT8SfFehxJlNDEV8xyjEQ4bwHhlmvDOQZbisdRpZtLhKpl3iNj8ywmUYyoq9BwweX4udZ5Dh40fj34UfEzx38YP+Ckf/Bs34/+JfiHVfF/jXVP2Uf249L1jxhrly97rfjFPCXwi+N3g/SvF+sX8pMmpar4q0bQdP1/UdTkLSaleajNfOzNcFj/AFb4M4HBYDi7xBjgMFhsso4+twVntXLcHRhhsHl2P4k4Fy/iHNMvwmFpqNPCYXBZnmeLw2HwlOMaeFo0oYeEYxppL4HP6EcFguIcqpYurjsJkHG/iHwxluKr1p4mvUyjhfxIz7h7JlXxNSU6uKrUsqyzB0a2KqznVxNSnKvVnKpUlJ/2J1/SR+ehQAUAFABQB/Kf/wAFJNZ+LniH9pn9tz4o/D3T/ir4v8I/sk+D/wBlv7X8fPDXxo8QfDeD9gXWtHK/Fn4wa14C+CFh4s0rT/2k9R174U67oPjzx1a3Fppn9p6RJbfDyS68S26NpFr4vCuLpYDMcJxNmM3gsor+O2R5NV4lrSnmEcz4cwGH4FyTPOAa+RNVvqXDdTO8XmOVY3OI0pKeI4zzTOXl2Ilwth8Rivqcxw9PH4PLuGsHh6OOzbE+FXFeYrheM3gJYnPM4xvF9DhHiz+34xhKhnUZ5Qo5XgI1E8KuE8FbHYD/AFlrOH7t/tp+Ev2aPiJ+y74n+Iv7SknjLUvgr8JfCWqfHq/1HwF8Vfi78HNYl0/wp4O1fU2vo9c+Dnjn4e+J9RjvNFu7xbbw7fatNpd5fXNm8unyX1tZSwHGCp5DDHZli8vxeIzTJJYvL8DlWGxlalWxma47FUMvwuS0oU68MLiMbmOaRwWW4OpiIVfZ4iuvZThGtV5/J4JqYnPpZRgcqxuFdHiallcXmOMwlD2EcHW9ji/7TrOvRq1cDhqFG+OxcqPs5ww1OrGpzQUoP86/gD+wT4bs/wBij4d+G/in4r+MGj+LPjf8RNV/aal/ZTuf2tPiVo+mfEDXNT+H+s6t8O/2P9W+JnxE8TeMfi1qXgbwF4dg0HU/GNvoPiuJvEHjfwrrXjDxDZ3/AIQ87wvH7Of5XVynEZNw9UqYfinOODcsz2ljMKsRDB5bnnEmLq4KhxFxNCNCH1qrlXCeMxE8v4Q+sPE4TBZX/ZmPzXDY/iWvDNDjyrOMPm1TOeI8C6uRZHxNXyDB5dmn1T6xmGVcKYTG8+TxdOvJYTDZzxph1VxnECoxw2OdTNcVkGV43CZbhKVI+HNF/Z7/AGl/2lf2SrzwXBKr65+yj8bf29vhJ8QPgt8bP2g/FtjpX7LHivxvoWn6z+zd4+8MfHyJPG2r/GPRP2RvCev6V4h8E+L9XfSPFUeheLJbvQLHw74g8KWehx+FjMS45HwfxpiM9VClS8MsyyrG8f4ij9WzbhfivhLxTwX+tPElbJ6cqlHFY3LMs4K4h4KqYulj61fPsNgsFicZi5ZfxfxJLC/R4L6vguJc/wAgeTPE06/H/AXFOH4PwkKeLwHGXBWZ+HGNw/8AqlSxMuSWAw/GXEPEOV8YV8sqYSlg8ozTD4rLoYac8myPE4n6n/4J4ftu+FfFPx88U+Ofi9pfxm8QePP2lvE/wc+Bnw0+Kt7ofh+H4UeB/h5p3wq8V/EL9m74e61b3vjWHx/pfxE/aN8HaX41/ak13UNL+HGo+EtNPxb8F+B/FPjOx17SdK0pfrMC/razLBQyqrkGc8RcS8Y8VZrleN5U6Oc5Zw/kfElXw6y10J4iVGp4S+Gua5Hgs6oZhDLcFX4xoeJNXJauPr/WaEPj8dhK2U4XJ44nM6Gd4DgzhLhnIYZjg6k60sbSzbjLEeH+ceI2LnWp0I18Hx74tZTjOHclq4Svj8ZV4WyHgzNsZhMHgsc8ZV+hv+DZr/kiv/BUn/tNb+25/wCon8Ba+Gr/AMet/wBfan/pbP07Cf7rhv8AsHo/+m4n9J9ZHQFABQAUAFAH+dt+zR+1ddeEbb/gpN+zT4k/4JI/8FDP2/PAVn/wW6/az/aV0D4wfsZXH7Qvg3Tvhx8WdC1Pwj4d8PaRa/FL9niDSPF/h74ieD7bQovFL2tl40sJodM8Y+Hr6fTx5llcyYPDw+vZdmUJ4ijj8pnmE8BicNi8VhalH+1cnzHh/M6cnhq1JV6GOyXNsyy3FYbEKrh62GxlaE6TbTXTTxdalg80y9exngs6wuFwWZYevhsNiaeJw+BzjK+IMHG2IpVXRqYbOclyvH0a+HdLEQrYOCjVVOVWE/r3Rv22dB0hNflvP+DZv/gtL441zxR4l+EHivXfHPxc1L9uD42fFC/1L4CePbL4ofCOwPxX+L8fjf4l2/hPwZ4/0+18T2fgS08VweCL/UBONZ8PalbXd3BP24evPCVcrr4SNDC1soz98UYOphsNh6E6mf8A9iZlw5TzPMXSpQ/tjEYbJM3zPLsEs3+vUsDh8bX+p06E5c687FYaljaOPoYz2uKo5lkGY8L4ilXxGIqwp5Dm9fCYrNcvwEZ1Wsqp5licvwNbHVsr+p4nFVMHhZVq03h6XLY/aM/bntf2rPHPi34g/Gj/AINrv+C1Wqaz8R/htZfCH4saZ4Lk/bG+EvhH4x/DnR5Nbm8OeGPi74N+E+j+CvDPxGtfCtx4k1248MXPinTNR1DRZdSmFndpHHbRweZSy7BUlmcPYRq4fN8xwedY3BYiU8RgJZ9l2FweBwOf0cDWlPC4fO8LgsuwGGo5nQpU8VTjgMBVjUWJwGCr4f1JY/FylldRVeTEZNQxeDy7F06dKGNoZZmGIeLzDJpYuMFiK2SZhipTrY7Ka9SpgMV7bFUq1CdDHY+lievuv+CjIvPhn8cPg9c/8Gxv/BXCT4c/tH6v4M134z+Hf+EH/aaT/hMtV+H3hP4f+B/CF1/a8fhFdd8O/wBkeFvhb4E0vyPCmp6HbX/9hfbdUhvdR1PWbvUPZlj8XLG5bmEqt8ZlHHeI8TMurezpr6vxvi+L4ceYjO/ZqHsqvtOK6cM1/s2vCrlELfUYYCOWt4N+Rl+BwuV4eWFwNL2FCXAlDw0lDnqVb8E4fh/NeFqOS81adSa5MhzvM8B/aSl/a0vrP1qWPljKOHxFLhrz9tzTL74zz/HCb/g2n/4LRJrd58V9O+PmpfDy1g/a6s/2fNY+POky21xp3xr1n9m208Pw/ArVfifa3tlaar/wld94AmvbjxBa23ii7+0eJreHWI+LK4rJ1hlgknHL1nUcmjjEswhw/HiKGYU88jw9HHfWI5JHMIZtmkJxy1YdYaOZY9YFYVY3Fe26sxSzWjXoYv4MbhMqy/NHh/8AY6md4DIo4KGUYHPa2F9jVznC4GnluX0oUsxniFWw+CwmFxX1jC4ajRhg+CP2tPCHw++IPgj4leH/APg2c/4LWSa38K/iL4t+Kfwf0LXNT/bY8RfDb4N+LfH0fiNPHJ+FHwk1uzvvhf4D0Dxg/i7xJL4k8J6B4RtPDOrtqSxXmky22m6PBp2eDoUMFg6GCp0qeIpYfhXEcDU6uYQjmmKfBuJylZE+GamLzFYrEVcnoZPChgcLhalSSw8MHga9NrF4DB4ijrmlWrnGIx2JxtSo55nn+B4rx9PCzngKGK4oy/N8Nn2H4jrUMC8PSlnTzbCxxlbHuPt6zxGZUKkpYXN82oY3Q+Cf7ZOgfs+fEj4afFb4a/8ABtL/AMFrYPF3wS/4Tm2+Bkfiu+/bR+IHhH4IaF8SNKvdF8Z+EPhJ8O/HOneIPh/4E8F61YahdRv4W0LwzbaPayCwmsrW3l0bRG07vwONxeXUsTTw+Iqzq47hzC8I5hjsZN5hmmY8N5fj8kzLLMpx2Z476xjsVh8qxPDuUf2ZOrXliMDSoYqlQrQhmubrH4Y6nTzCpOeIp04058Q1eLFhMLCOCwNPiTE0s2pY7OKOBwaoYWjisx/tzNKmPVOlGhiq2JjVq0XLC4N4fvfjb/wUY1/9oH4tSfHTx9/wbq/8F2tH+K1z8O9H+E2o+L/g14+/b/8A2cbnW/h14f17xF4m0bwr4i079ni8+F2i+JNP07XfFniLULd9e03UbsSapNG1y1vHbxQ+dQw1HDLNI0lNUc6xeDx2a4adWrWwePxmX4KWXYKviMFWnUwkqmHwM6mGp2opKlWxCabxFd1OmrXnXjlyqqlKeURzKGWYhUKEMZgqeb1MvrZnSoY2FOOMhSxlbKcsq1qXt3TlVwOGqKKnSg1jeKP29LXxJ8JPhF8FtP8A+DZ3/gsX8OPCHwE8Y6h8Qfg5qvwY8O/tS/Bn4kfD/wAb65a67Y+KvFejfFv4Z+E/DHxOm1/xxZeKPEtv491XVfFmo3vjc69qd34om1XULj7Wu+Ivicyy7NZuVHFZVk1fhvBQwUnl2DpcM4qngKeJ4bWAy94XBLIq8cry2UsshQjhqdbA4XE0YUsTQp1Y4UVGjgs0wHLHEYfOcyw+d5k8wSzPEYrPMHWnXwOeVcXmP1rFSzjA1ak/qmYyrPE0aEpYRTeDnPDy1/gP/wAFDLf9mbxH4S8XfBT/AINjf+Cu/hHxL4GtvjXa+GtYuvCX7Uni+7s4/wBorxb4V8d/GeS8Pjfwv4kj1q88ceLfBXhrWrq/1xNRvtKuNPki0C40m11HVIL3SnU9jh6mEw9OhhsJU4cyzhL6phcNh8NhaPDeS55n3EeVZRhcPQp06ODw2AzjibOsRh/qsKNWFHFwwHtHl+DwOFw3NUwdCvWniMR7bEYmrxFLi2visRicRXxOJ4kqcLYHgytm+KxFWrOtisXiOHcuwmCxTxE6lPFYiFTNMRTqZticTjq3lfiH9qvwhrWh+CtB0j/g2k/4Lb/DWHwJ4X8b+ANM1b4Na3+258H/ABZrXw1+JPjfW/iP46+GPjnxr8OrTw74u+IXw88QeNvEmu+IP+ET8a61rulaLearfDw1DosNxLE3G8Jh5044atSWIy58OcJ8JYrJ8Q5V8mzPIOBclpcO8JYLN8qqOWBzWeTZLRjltLHY+hiMxxeElXoZji8ZTxeKjW9ermOMrYnEY6VblzKtxLxFxhTzSnTo08yy/iXizHRzLiLNMpxsKca+UzzXGwpYjEYXL54fARqYfCSo4Wk8Fg3Qs+I/2svBHiTxFouuN/wbFf8ABY3w3pOm+GPhN4N1r4aeAdK/az+HnwV+JHhj4DpaR/BnR/jB8FfBXhzQvhf8XLX4cRWFjbeHh8Q/CviKRtPs7TStVfU9Ktbeyi9ShmGNoZ1Xz9YidXMa3Eq4zg8SoYnB4Li+NDA4aHE2WZbXjUy/K85pUcsyxUMVgMNh/YVsty/GUYU8bgcJiaPk1MJQqZTQyXllSweHyPHcMKpQqVaGY1uG80r5his0yPF5tSnDNMZluY4nNs2rY6jisZWeJnmuaqrOUczx8cR+kA/4OG/2uQAB/wAG8/8AwVwAAwAPgV8TQAB0AH/Cnelcbd9Xq3q2+p0JKKUYpRjFJRikkkkrJJLRJLRJaJB/xEN/tdf9K8//AAVw/wDDF/E3/wCc9QMP+Ihv9rr/AKV5/wDgrh/4Yv4m/wDznqAD/iIb/a6/6V5/+CuH/hi/ib/856gA/wCIhv8Aa6/6V5/+CuH/AIYv4m//ADnqAD/iIb/a6/6V5/8Agrh/4Yv4m/8AznqAD/iIb/a6/wClef8A4K4f+GL+Jv8A856gA/4iG/2uv+lef/grh/4Yv4m//OeoAP8AiIb/AGuv+lef/grh/wCGL+Jv/wA56gD8Uf8Aghv/AMFdP2gP2Tvgl+1/4V8Bf8Ejf2/v2sLH4lf8FCPj/wDGfWvFXwG+F/jXxNoXw18R+MvCXwk07Ufgz4yudG+HniCHT/iN4Oh8OWeo+ItJu57G/tLPxHo8k+mWy3ETzAH7Xf8AEQ3+11/0rz/8FcP/AAxfxN/+c9QAf8RDf7XX/SvP/wAFcP8AwxfxN/8AnPUAfCfxl/b3Hx7+KOufFv4kf8G13/BaC78QeNrfwfa/Ffw54asf2s/Afwt+Olt8PJBJ4Et/j58H/A/hvw98MPjVD4VCpa6bH8SPCniNJ9Jjg0DVBqGgW8GlxLLEsoxUcVg1rSzyjxRhcNiv9uy7AcUUKWBpUeJMvy3G+3wGBzuEcsyyazDDYenW+t5bl2YNvMcvwWLoVj5zzHDQw2IqTi4ZRiuH/reEnLA5lLh/HVcbXxmRTzPBuhmE8pxFXMsxlLBSxDpQjmOZUqKp0cxx9PEx+Iv28YfFPxnvvjjq/wDwbU/8FnD4g1r4geFvi54o8B6fp37WOj/APxp8XvA8OjweDviv43/Zy0nw1ZfAzxf8RPDieHtAl0/xR4h8Aahftf6DoOr3j3WsaHo+oWNZTJ5LUpVcA7TwmNzjM8r+tf7dHI8z4hljJ55meQQxv1iGSY/NKmYZhiMRistWGrRxmYZhjsPKhjswx2IxGWZU4Zrhp4TGQj7GvleAyLHrDRWCnmuQ5UoRyzI84q4RUKmaZRgadKlhqOAxsq1B4ClRyurGpldGlg4WPE3/AAUb+KnxG0DxJovxR/4IAf8ABcDxLqF5+0H44/aK+H3jbwzpf7WHw0+JnwT8WeNdPOiXOn/CD4peDNDsfiT4F0VdCm1HTNR0Hw94t03wjqltruu6XH4W03wtd2vhmw5qOGhRwvD1KE68Mbw/lvEeTwzWhiK2Gx2Y5VxNxVmvE+OyvNKtCcJ5ll0Vj8BlcMLmM8ZF4Xh7IsRKX1/LMFicP1VcROtis9q1I0auCz2rwziKmV4nD4fEYLCYzhfhrI8gwWPwNGVJUsHmH1nKcTm8cfgqWFxcMTm+ZQqVsQ8bmNfH5GtftwWWq/Cz4VfCSw/4Nrv+C1fgnSfgn4q8XeOfhp44+Gp/bB+G/wAcPD3jH4jDVV+J/ieb4/8AgvQ9F+NOv658U11zWP8AhZeo+JPHWsXPjiW/e78RSX97bWNza74hQxGKwOJ9nDCwy/h+XCOGwGXRWWZSuE5ywFWfDNTKsv8Aq2ArZLLEZXl2NeDqUJRWY4SnmSkse6mJnjQlOhh8zw8pyxf9sZzhuJMxxOYv+0sbiOI8FTrUMDnzxmO+sYinmuBwuJr4HB4mlUg8NllWeU0oxyt/Uybxh+3PZ+LPBXwn8B2H/BtV/wAFo/hjpXwS8I698Pfh3rHwJh/a8+A3jrTvh74vurW/8beBdb+Ivwi0Hwd478Z+FfHGp2cGteMdL8aeIfEEfiHxIreK9QeXxQx1mljIU8wxuKxmMpUq0cflGV8P5llypwo5JmXD+R0p4fI8ix2RYeNLKMRlGR4epVwuS4CWCVDKcFXxeAy+OHwOOxuGxDwtSpg8NHDUalRzpZzjuI8Nj8ROWMzfCcRZpUqVc0z7C5xjHXzOjm2aVKsqmaYyOK9pmVSNCpjvrE8LhZUPgH47/wDBST4haP8A8FS/+CTPxE8E/wDBGv8Abj/Z90/9kT4H/tC/DP4Q/scav8KfGujfFP4q+EfEHwg8c+EPtPwg8M3vw/tda1rRfhzpWpSa74qu7XSNbli03R9TvtSu4nFxdhcR4nE53HHYnMMXTWIxcqMquJqxpUKMFTnRjSpU6VKNLD4bD0qdOnhsLhqFOlh8NRjSw+HpU6VOFON8P0KGUVsNSwWGq1KdKeLq+yhOtiMTXr4t4ivi8TWr1pVsTisXicTXrYzGYvEVKuJxWIqVsTiKtStUqVJfsr/w/wBf2rP+kBv/AAVW/wDDJ/Ef/wCdJXw39kYf/ob5f/4Nh/8ALD7f+18R/wBCjMP/AAVP/wCVh/w/1/as/wCkBv8AwVW/8Mn8R/8A50lH9kYf/ob5f/4Nh/8ALA/tfEf9CjMP/BU//lYf8P8AX9qz/pAb/wAFVv8AwyfxH/8AnSUf2Rh/+hvl/wD4Nh/8sD+18R/0KMw/8FT/APlZ8VeKP27W8UfDPwz8KV/4N1/+CwPhLw/4H+LXjn46eA9d+Hdl+1R8PfiT4D+LHxM1/wAYeJfH3jDwZ8V/CPh/SfiT4bufFepfEDxlFq2l6Z4og0GTR/EF34fi0qLQorPTrZYfJ6GF/sH6tnOCorhrhjD8FZVGnieRQ4Sw2BwOWx4fxbjWUsyy6rg8sy6GIhmEsVVxFfA4THVa08fhqGKpzWzSeIefvEZHi8Q+Js8jxNnHtsM6ka3EVKtDE4bOsPCdJwy/H4SvBVMJVy+OFjQjOvQhBYfFYqjW6jw3/wAFNvi58PLT9nTw78J/+CB3/BXL4a+BP2dvFfjbxXpvhDRfhx8eb2Dx5c+PPCXjTQPEEXxH1HVPB11c+P7nV9f8a3nxA17XfiDH4y8Ra141s7fX5dUg1ae+1C57KmEpYnGYnE4zMckxFCtwdX4Lw+Wxo4LD5Xl+WSx3C9bBRwGWUFDLcHRy3LuGv7JwVDCYPD1KGFx9enRxNLCzx2DzHljiqlLBSwlDLM5jVrcS4XijG5jXq43FZpjsxoxzWWIq4vM68pZhia2OxGZRnipYvFYnCVMPRVGWBlWpZXi8q81+Gv7YHhz4VeJNc8R+Gv8Ag27/AOCtupwar4R+IPw+0nwX480P9p34mfC74eeAvizdC9+KHgv4R/Cr4g+GfEvw9+E/hjx9cADxLo/w/wDDfh+zvLILo8ccGiqunDCpltOvk2LyLEZzl+IweYZVleRY/EYirTrZvjMjyNRWSZPic8nUecVcuyhwpVMDh3juWlXw+DxMnPE4HBVcP0f2nWWd4XiGnlOZ0MxwWd43ibCLDRrYfAYfiXMlXWY8Q0sqowhlkM6x0cVi44nMFhPbzjjceoyj/aGP+sweCv2uPDngrw/468LSf8G4n/BX34haD8QPhZcfAvU9P+NVt+1d8cV8P/BCeaG5/wCFQfDy4+LOh+MLv4Z/D+G7tbG9h0LwFceHkF9pWhXkk0lz4f0KXTt8dh6mZYbFYfGZ/g6tXH5plOeZjmca1OhnmZZ1kNericjzfMM9w86Wb4rMcmxVfEYzLMVVxjqYLH4nF5jQcMfjcZia+OBxUctxeExeByLHYeGXYXNMFluXRp1ZZHluCzyjSw+dYTA5DUhPJ8Nhs2wtGlgswoU8EqeIy2nDK5R/synTwkfnb9qX9tXWfC37D37a3gTw7/wRT/4KsfCLVPjx8Cpfhx47/ah/asuP2lfi8/gnwN4fS5Hhaw8TfE347aR4k1jw58MPBP8AaWoTWHhyz8R6L4etLvUbzVJ4ZNVvru+n9Cg605U6Es1yudOrmss5xsMJQwWHxGb5xUoU8LLMszq4WFOtmWP+q0YYahVxUqv1TD81DBxoUqlSE/NrQw9OHtKeT5jReFyqeT5b9YqYythMlyiVaOJnl2VUMRKpRy3A1MRTpVsTTwsaTxVShhZYqdb6phfY/WP7FX/BaL9pD4WfsbfslfDHQv8AgjB/wUd+KWifDn9mX4DeA9H+J3gb4S+PNS8FfEbSvCHws8K+H9P8d+D9Rs/hnf2l/wCFvF9pp8PiDw/e2t9e211pOoWk8F3cxSLM/wB7RxdWNKlFYSvJRpwipKMrSSikpL3Ho91rseIpaLSWy6H01/w/e/al/wCkEn/BUb/wzHxE/wDnUVp9dq/9AWI/8Bl/8gPm/uy+4P8Ah+9+1L/0gk/4Kjf+GY+In/zqKPrtX/oCxH/gMv8A5AOb+7L7g/4fvftS/wDSCT/gqN/4Zj4if/Ooo+u1f+gLEf8AgMv/AJAOb+7L7g/4fvftS/8ASCT/AIKjf+GY+In/AM6ij67V/wCgLEf+Ay/+QDm/uy+48x+J3/BXr4ufGSLwHD8SP+CAP/BUbxHH8M/ib4M+Mfghf+FYfGLR/wCxPiP8Pr2XUfCHiPOg/DzS21L+yLyaWb+yNXN/oN/u8vU9LvYgqBUcZUoZjgM1pYHERx+WQzmngcRyzl7CGf8AD2b8K5uvZSg6NX63kOe5rgL1qdR0PrX1rDOjjaGGxFHR16jwePwHvfVMzhl9PHUuWP7+GVZ3lXEeAXtLe1pewznJcsxl6M6bq/Vvq9Z1MLWxFCqvjj/gr38XfiR4t+E3jnxp/wAEAf8AgqNrPin4G+LtW8d/C3VP+FX/ABi07/hF/FeueDPEfw+1TVfsWlfDyx07W/tXhDxb4g0j7D4itNX02H+0Pt9vZxanaWV7bZ0q7oZlDOKWAxEcxp5Pm2QwxFqkrZTnmIynF5phPYyi6D+tYjI8rqe3dJ4mh9V5MPWowr4iNaK8/rOAqZZWUp4GrmOV5rUoW5ebH5LVrVssr+0hy1l9WqYitL2SqKjW57YinVjGKj8/+Mf2/PiT8T7bx/afFH/ght/wWF8Uf8JR8d4f2gfA+r6Lon7SfgTxj8EfGtp4F8P+BLWf4P8Aj7wpoNj418Aj7FpOr3l9b+E9d0LQr5/F3iXT38Px6Rqd3YXHNSgqWGySEMLmFLH5HU4reHzbC4jGYbH1cNxdn2cZtmOXYjEQm8RicsqYLM6OUVcuxtfF4OpQy/CyoUMJQw2WYLLNq2JliK+ZyrUaNbCZrg+HsJiMvr4alWwjnw5hsHHAY+NGUfY0M0pY3BwxtHMcDRwWLpzjSlVq4jHSx+YZhi6p+2DZ6j8NfBnwytv+Dfb/AILAeHLf4f8AjnxL8TvCnxE8HzftXeEvjtYfEjxvb31l478dXnx+0DR7D4ya94m8d2Op31h401LxD411V/E1jLFZ6stzb2OnR2e2IlCvUyycctr4OnlGTYzhzAYXLfbZbgqXDuZYqljsyyKphMCqFDE5ZmOYUKWZY+hioVpYvNof2vXqTzVyxjyo1JUqeZU58+LebZjgM4x9bMF9fxFbOMqwywWU5pGvi/a1cPjcpwSWAyyrhpUVgctvleHhTy2UsJJNe/a+03WPBHwv8A6V/wAG9v8AwV5+HWk/B3wz4g8E+BdZ+Dz/ALV3we8d23grxjfQ6p438JeIPiP8NtI8M+PPGug+ONXgTXPGFl4z8Ra//b/iMt4nv5JPEbf2rTxs4Zhia2IxWV1JU8Vk+V8O43LqVOWGybH8PZJQlhslyLHZLhoUcrxWVZPh51MPlWEq4V08vw1fGYXC+yw2Px1HErDVamFw6o05151IZxjuIaOYYic8Xm2G4gzOpUqZlnWGzbFSrZhQzHMJ1G8dXp4hLGcmHWIjUWDwaofOXjj/AIKP/ETwt/wUq/4JL+PvBH/BHz9t34P2P7JPw4/al8DfCb9k2f4W+M9N+Jfxc8NeLvgXq/gmZPhB4dufAUWsa3YfC/SJT4m8ZXFppWtzW2jWl1qGp3MBaa8P5x454aXHHBXEGCznOcBw4sw/sr22dZ1KhgsrwccLnOV16FOSvhMLhcO1haOX4LD0vY0KLqYbDUKcYRp0icoo0Msnh6WEw1V06UsTU9mpVa9etWxMq1fE4itWrSq18TicRiK1XFYvFV6lXEYmvUrYivUqVak5y/dL/iIC/aw/6QA/8FX/APwyHxJ/+dHX8L/8QT4a/wCj1+Gv/h4wH/zzPp/7Rq/9C/Gf+C5f/Ih/xEBftYf9IAf+Cr//AIZD4k//ADo6P+IJ8Nf9Hr8Nf/DxgP8A55h/aNX/AKF+M/8ABcv/AJEP+IgL9rD/AKQA/wDBV/8A8Mh8Sf8A50dH/EE+Gv8Ao9fhr/4eMB/88w/tGr/0L8Z/4Ll/8iH/ABEBftYf9IAf+Cr/AP4ZD4k//Ojo/wCIJ8Nf9Hr8Nf8Aw8YD/wCeYf2jV/6F+M/8Fy/+RD/iIC/aw/6QA/8ABV//AMMh8Sf/AJ0dH/EE+Gv+j1+Gv/h4wH/zzD+0av8A0L8Z/wCC5f8AyIf8RAX7WH/SAH/gq/8A+GQ+JP8A86Oj/iCfDX/R6/DX/wAPGA/+eYf2jV/6F+M/8Fy/+RD/AIiAv2sP+kAP/BV//wAMh8Sf/nR0f8QT4a/6PX4a/wDh4wH/AM8w/tGr/wBC/Gf+C5f/ACJ8S/Gz9vOT9oT4hal8Svid/wAG5f8AwWMvdZ8U2nhXTviXoHhiw/aq8AfDn42ab4GuDdeDNN+O/wALPAnh3w58OvjTY+GZD5Gm2/xJ8M+JFbSgvh+9+1+HlXSh9Zw7wVHhajSoZP46+FcKeEzOpneVfXp8N5tUyHPKtPDUaud8PVc0rYyrkWa1IYPCSljcrnharxGEwmOusdhMLiaOeYYypmdBUMTgcxi1leJyN4nCSxGBx88ixtTF1cXklTMME6GNqZTiKuYZhOWCnXdGDzDMY0VShmWYRxNfxb+3TF43+OP/AA0D4g/4NxP+CwsvjO58Z+BviVr3hrT9K/ak0X4NeMvid8MbLTtO+HHxL8dfAXRvDVj8GfGnj3wPZaPo8Hh3xR4l8DalqlodG0S4kmnutD0aewvKODpZHln9lZf48eFscPTjnsMBXxNXh3HZnkseKIYinxJHIc2xtevmWSLPI4zGPMf7MxWGdWpjMbWh7OvjsZUr45hUp5nQWGxWU4tUZZbgMlxUMNCpglmWSZVivr2WZNmzwiovNMqwGJ97D4HHOvQjQUcDOM8vjHCqx42/4KI/E/4rWvxGsviv/wAEE/8AgtF4qHi39oC1/aL8B6vomg/tO+APGnwJ8dWHw98NfD2yufgv8QvCPh+w8cfDv/QtF1m/vrfwdr3h7Qb+Xxp4p02Tw8mj6tfWF1hl/h/lmUU+HXlPjT4WYLF5Fkuf5BiMV9dyTELPsr4i4jzjPsfgc9w2IxVShm2BlSzPDZY8LmkcfFUcpy+rRnQ+p5fSwHXiMxqYqtmrxGV1q+DzbDcPYevl9bCqphY1OG8Ngo5dmFKk4eywua0cdg4Y6hmWXUsDiqc4UZVamIx8swzHMsi7/bZt5vhv4N+G+mf8G6P/AAWe8Kf8IB4z8XfEbwt8T/BM/wC134N/aDtPiD8Q0mh+I3jTUf2i/Dmjad8bvEfiD4i2872vjy78S+O9Yj8WWkVhaa1DeW+k6RFYdUuEHPMv7Rl46eE/s3kdLhh5Mv8AVmPDD4aw+Jp43D5B/qxGssiWWYfHUoZjQoxwCnRzN1M0p1Y5lWr4qpz08Q4UcfSqZdj8W8zzTCZ5jMRj1Vx2MqZ1l+BeV5dm0MXilVxGHxuXZXJ5TgamGqUoYXJ5TyajTjlM6mCln+Kv2w9D8UeAPhR8OLb/AINwf+CyfgLRfgpo/jbw38P9b+Ebftd/CL4h2nhr4n3kOo/FPw94i+KPw50fw38RfHOk/FLU4E1j4iweN/E/iGTxfr+fEeszXPiHGqBx4SbzTNc1xHjn4S46Wd4HKMrzXLMwp8K47h7GZbw9TVLh3L5cN4mdTIqOD4fpL2OSYfDZfRp5ZhpVsJhI0sJicTQrOhi6mGw6o08HmjrQzzEcT0czrVMTic6w/EmLWIji8+w+c4l1cypZpi4YqtTxWIWJ/wBppOjTrRnDC4SND4y+Nn/BSH4i6V/wVC/4JRfEbwd/wR8/be+Bdn+yV8Fv2gvhp8JP2QtU+FnjPSPih8U/COufBvxj4Kjf4Q+GrvwDbaxrGifDXRb06z4muLPSNae20jR7+7v7qErNdL/QHgnlM8rxXF2b1+OMl8Qsz4gzqGaZnmOQ4rDYpwxlWhifaLErCVq1KjKq6jqUaNONGlTow5KNKFKEYx+UzbB4WnlVLLsNQlleFoQ5YPFzqyvKeKjXq1q1fESlWxFfEVnOpiMTiKtXEYnE1p1q9WpWqTnL9l/+H9v7VX/SBX/gqh/4ZX4jf/Omr+hPrtT/AKA8T/4BL/5E+N/sqh/0NcB/4Nh/8mH/AA/t/aq/6QK/8FUP/DK/Eb/501H12p/0B4n/AMAl/wDIh/ZVD/oa4D/wbD/5MP8Ah/b+1V/0gV/4Kof+GV+I3/zpqPrtT/oDxP8A4BL/AORD+yqH/Q1wH/g2H/yYf8P7f2qv+kCv/BVD/wAMr8Rv/nTUfXan/QHif/AJf/Ih/ZVD/oa4D/wbD/5MP+H9v7VX/SBX/gqh/wCGV+I3/wA6aj67U/6A8T/4BL/5EP7Kof8AQ1wH/g2H/wAmfEXxl/bcX49fETXfiX8Rv+DeP/gsDcaz42svDGm/FTw/4Wg/ao8AfDj426d4KbPhGx+OXwt8C6B4d+HnxgtdAiC2NpH8QPDevfadGSPw9qRvvD8celrz4GcMuxX1rD5fiZcudYfiSngsVGpjcqocSYWGBp4bP8PlOMVfLaGb0llmXVFjKWFjOeIy/AYyr7TGYHCV6PbXpVa+Fp4aWd4GnKjluKyWjjsNOjhc2o5LjqmMq4zKKWb4d0syp5diKmYY+bw0MUoUpY/HvD+x+vYv2/rHjr/gqL45+Jngn40fDfx3/wAG9v8AwVs8S+Bf2gptOl+Knhe+8N/tJrpOrxaVo2gaBaad4et7bwtB/wAK80RtM8M6RHe6B8OW8J6Hqdyl/qWp6fd6lrWtXeoaLENLLVLA4qs8o4owvGeBnilUxdWnxHgc/wADxPg8bWrYn2tXGUcLnmXYPG0Msxs8RlVNUXhI4FYKrWw1TDDYKODrSr4TNctws5cPVuFuXD/V6NGGSV8BmmV1sNSw9Plw9GvPAZzmGHeZUqUMz5amHksYqmBwE8NP8ff+CqPxI/aX8JeHPCHxU/4N+f8AgrXNB4J8UaX43+H/AIl8FeC/j18MfiD8OvGmi2l5p+l+K/AHxF+HXgTwx428I63badqOo6ZLdaJrlot/pOoX+k6nFe6Ze3VpNnXm8Rj8Lmrw+ZUMzwax8MPj8JWxOExSw+a0Hhc1wVSrh5U3iMBmeGl7HH4DEe1wmJUKNSpRdbD4epSeCwNHA4KvllHH5PUy3E0MJh6+X4unhcZhKkMvxFDGZfUVHFKrGnicvxeGoYnA4yl7PF4StTU6Fem5T5uM0v8A4KJ+INE/Zz8dfsr6P/wb1f8ABW6x+EXxRTxUfibC/hX9oTVPHfxGvfHtz9p8fa146+Kut+CdT+JXizxF44VprLxR4i1zxVfa3qmmTvpkl8tgsFvDri69PG4fJsDXylf2ZkFfKquV5RTwlOjlNCnk+cwz/DYKpl9KnHDYnAYnNo1MXm+ExNOtSzypi8wecLHPMcc8RWDw1bA5hjM3oZ/Q/tfHRr+3zWpilVx8a1XKlk1DFYbEVJylg8TleX08PRyWphVRWS/UsC8shhfqeHVOOb/goVqEvx08PftFJ/wbq/8ABVu0+I/hd/Dd5pEGneCv2gdN+Hi+IPBng3WPh14M8ZXvwksfBVv8L9T8c+EfAHiDWPBfhvxlqPhK58RaR4cu4tNtNQSLTdJ+wa4XH4jCY7NcypYfHTxuc4vNswxlfEyq4uUMw4gwWV5bxDmGBWJ9rHLsdn+XZLlWAzjFYBYetjsHhJYetN08dmUcZy1cow1XKssyV5jldPLcpwOV5VhMPQdGhfKcizjEcQ5HlGKq0XCvjcrybiDF4rPMry/F1K2Fwea1pY6lSVeFKdP9Mv8Ag1N8Xah8QP2TP+Cg/jzVvCOv/D/VfG3/AAV1/aw8Xan4D8V2s9j4p8E6h4k+Gv7O2s3vhHxLZXNtZ3Npr/hu5vZNG1m1uLS1nt9RsrmKW2gkRol+fqvmqVJNOLlObcXvG8m7PzWzPs6EVChRgpKahSpxU46xmowSUo76StdavRn9Q9QahQAUAFABQB/EF+wt4h8Ty/Bn9qz4J2PjDxR8Pvh1+1J/wdVftMfAT45+LvBfiPWPBfiYfCrWPh54S8Z33gnS/G3h6903X/CLfFfxP4J8MfC691jQtU0vWn0zxdfaVpWo2t9qUMgxyzBYfOOOeF8kzKn7fKZ5P4icRVcvlOUMPnua8IcDZxnmSZJjYxcXisv+tUKnEOOy7mVPNMNw5Uy/FwrZfiMZh62uOxeKyrhDi7Octjy5phP9S8tw2OjTjUq5Hg+KfEXhHhTOs/w0ZxnTp4zA5RnOLw+BxlSnJZZjcdh80puniMFRq0/371v4N/sof8E1PEnxl+KHwG+MHg/9njXNR/ZO+KXjz/hlv4l/FvX7D9m7xNdfCO50vUpP2jvEXg02Pjv4ieHrjwhd65pHhH4h+L/hTpr3mv6F4mtYtb0DxP4ng8PTQcmPzvHYHJOKsFg8Xg8ZOlX4Qx2GwuY4fE4+HCWJzvMsz4dwcsrwWU0/7V+q8Y4+rh8BhuHcM4YPNs8yLAYPKo4DMMdisVPpwOU4PH5xwnVxeHxWGVbG5xlVfG4GvSw+M4nw9LA4TOMTl+OxWZ11leIxfDuAwOOzejm+Mi8fluBx2Y4jH4yrlNKWGX54eCP+Cqv/AAUR1Nv2pvht4U8F+G/2g/it4M/Zd+CX7RvwY1S9/Ye/aH/ZEvr6X4g/Gtvhb8StP8JfAf8AaC+Mul/ET49eEfC3huO98afCSdda+EPiP4oavpcnglWN/qdpdwezXw1svzaVsfgY8O+JfAnCea4+eGw+bZ9T4U4uwHEmOxub43g3K8RUq4DiPK5cM16KymjmONUMPj1jquFr08sq0sw8jDYpVMbkE75diqXEfAviVn2CwtHHYjB5DPifgrC8K1smyvB8Z47BRpYrIs5r8WYahjc3nldKNKOGp16VXCwzBrAVtT/bP/ax/aKh/wCCfkGgftQfCfT/ABfof/BWDTfgd8YtL0b9mj9pj4EeN9T8Lyfs8/Ef4j+FfB/7SP7NnxU+KngHxX8MfFNtp+m66de8BHX/AIm/D3xVq7/Db4o+EfGaWXhm/wDCOs9GT4ehW4u4KxrWHxuT47gDxtxGYxy3MKWaZJmGYcK5Zj6WIqZTmEqVOrgM4fDNfBRWFzfKZY/gviTMsRi/ZZ9lX1GnjfP4gxNahwlx/gFKthM6wmbeC1fK547BvA5nleE4o484XwEHjcFRr16WZ5PPib23s8wynOsPQ4p4UyvM+Ha/9j5tjsVmWVfM37Kf/BSX9sbw78L/AAh+zT+zlo/iXWvEfw48KftCfHXxj40uf2Q/jr+23q3jrWvG/wC3D+1d4N+HPwxvrL4XfFX4Z3Hwo8EWun/DC+i1vx/quoeLNVlF9pmk+FPDlvH4f1KS6+cyvH47F8I8M5ph8FLHw4Y8Ivo8ZRDKZQqZeuIc+zXwF4I4tzSvjOKJrE0MtlXw2Z4ChgGssx1evmlTNcyzGcsLgVg8d9lxHh8DhON+LcvrYh4WpxD4q+M2K+uU6lGu8hyHIeOlkuGWX5C/YzzSqsXisRUxVJ47A4TAYHDZfhKd8RnNLE5f+zX/AAUE+LnxK+Iv/BCz9pf40+LvAPi/4CfFnxf+wt4k8aeKfhrf3OpaH4x+F/jjVfAiXuu+FHvHGl6rY6hoGry3enwXkqWF55cUU8sdtKzIl+I2CwOCzLJMDldWrnWV1PFbwboYaNOtQpYjMstzHxW4HjLLsRUhXpYSGKxGDxU8tzCH1mGEVeWIpTqqhzSObw8xOLxjxNfMqEMJjqPDXiHTrP2FWOHeJyvhfiehSzPCUMQp4iODxVTCU80y1VVOvHC1sNJuVVcz/Nv4KWFn8OP29v2bvDfwi/Y4+NX/AATy8QfCj4T/ABL/AGjvjzH8V/2ldL8Y6T+1v+z1Z/DDxH4Zufh38Lvh98PPjX8bvh18UfEOi/FLVPAnjHxJqOqajoPij4QQabpF9JaJH4tsYb7vzPPY8N4bxg4nqVI4jIeAuBeIquc8DRg62a1c3xWLwuZcIZ3Qdeg6WXZXllPIeIcu/wBZsrxOJo4zH4upwxi3zYqpCHzmWZdVzvKPC/KYz5s9404l4Vo5JxlKSoZdTo5fRpT4rwOKlGrTxNXGZ9luY05UOHsfgqNV4T2vEdCEY5JKpD2ew/4KuftifBX4Pfs6/teftF6f+z/8Sfgn+2f+zH+0N+0P8OPgz8H/AAP408FfEX4Eah8Jf2d/EH7UHgTwbrnxK1/4meOtL+MeleKPh34bvfC/jzxLB8PfhzL4b8fT2V7o2n3WgXQ02KeIaeJ4Xq8VcKYqVDM+Lsi4EocV4LOaMZ4Ph7FZ1Di3w/4KzjJ8ZgHPFYnC5Fh818RsqxuTZ3DNKuJxWW5TmSxuFjWxuEqYT3slpUOJsRk+bYB1ss4bxvijh/D7F4DEw+vZ1TyrHrjFZbn1DEU/qmHnnLnwdiHmWRTwkMPSjmVKOHxvNlmJnjuT/b3+Mv8AwUC8I/8ABOz4p/Eb9pD4hfs5+P8Aw74y+H37IHx38EaR+yx4U+Ivww+OnhLxZqP7UfwTufGHwj8O+D9d+JfxJPxh8CHwzremaTonxMt9f8A61qfiO8fQdW8FvZeIrOXS/XxuHocLeIHC2TVqOY8QZrwh47eHeAh/ZVCkpcVZZHOc1w2Z0MXkVaf/AAj4zF5pk8cPkWDnmOY4XNsHi8Th8XVw2KyetXzDwspxcuL+Cc6zzAVMFkeW8YeCHi9jYUM6xCjHh2vX8OMTj+HcdHiGmoUsY8Pg8xxFfiGpHLsJ/ZGJwGGzDA1amGxkcPhvRrn/AIKUft9fEn9j3wB+1H8MPA/gDQ7H4rftP+OPh94w8G/D39nD4tftPfHL9iv4O/D3S/HWlavo/wAXfgLo/wAXPhj47+NHx80z4ieE9J0v4r6X8PNJ8Pad8KdC13UbnSvCXxGsdHt/FOo+FjPa4FcDuvj8BiMFxDwTmnGmP4ry3D4zMOE6mMxscmxHCeQ4WphVXzPC5BQp43Ncu4m42xGGmo55klbKp5Jw9XxdF0fVw0oYqXGscJgMXHFcOZ9lPDWX8O5nisHlvEFaNLEunxBn+K9rJ5dLGY3ATwmccJ8I4bEzq4jKcwwOYzz3No+3wi/Yr9hn4+3n7Tv7Kfwc+Ner+MfhL488R+LvDtzF4t8TfA62+IOmfDK98X+H9Z1Lw34nh8PeH/izonhz4neEZLHWtJvLLWPBXj3R7bxT4O1uDUfDWrS31zpjahde/nGFw2GxOGlg6dWGDx+U5LmuGc8bgszo1IZrlODx86mX5rlz+p5rlUq9essrzKnDDzxuAWHr4nB4LFTr4Oh5eW4itWWYUMRU9piMuznOcsqKpgcVlWNpU8FmOIpYGGa5TjJVK+V5vLLvqdXM8Cq2Jw1LF1arwOLxeAlhsTV+sq8k9EKACgAoAKACgAoAKACgAoA/mH/4NYv+TYP+CjP/AGmE/a7/APVe/s9UAf08UAfix/wWO8PfGCHw9+yl8R/Cn7Qfjj4e/Dnwv+3D+wpoPiP4OeB9N0nRrX4p6x4y/a6+FPh6W6+Injt/tXie+8GaV4e1C8jtPh5oQ0DTNT117bWfE2pa7aWNnosPNkspUPE3w5WIf13C5tnucZVh8BV9zB4GWH8MvEzOsXmVSnTalmOPr1ssyrD4FYybwOWUKWPrQwWIzDF4PHZXpnbU/DjxI+rL6ni8v4MznMcRmELVMXiaMsfw7gcHl+GlNcuWUaU8Tj8TjsThlLH5h7TB4OOKwWAo5hhs2+Fv23NK1D4k69/wW7/aP8S/ET4p+G/iz/wTr8HfC6f9jW/8LfFj4i+CtG+D9z4X/Zj8K/tEf8JJpfg3wz4n0jwj4hvPih8SvEep6D42uPFWh68nizwxpNt4NvRJo9q1iOPK8ZXyThrIuNcDCNbiHNPpCf6s5jHFJ42hjuGst4o8MeFcNwNVwOIdTDxynOcozzNsXicJSp06mKxvFs8xcniqOXVsP6U8LQzzi3C8E5hD2XDsvBvCZ3fDyng68M74izPxYpY7i+OOoSp4iOZ5DHhbJKWV4qNRQy3/AFfmoR5cZmEcRvftteC7n4W+I/hN+3n4L8X/ABl8Y6xdfta/s26x+0/+0Zp/7UF9qdz+xj8PrzxT8J/CPiL9mDwh+yr4Z1Lwp4E8W/C/xUviOXw94/8AC2vW91418NRePtV+JOuWnxD8Q6fo9tB9RlGBhkfiVw5wzg5t8PZ1xhxdkdPO8Ty5t/xEjN+JMZx3w5kHDGb1azlQyvK8n4ihw1k2TZ7lVCdLh/E5Hg8PTwmEzGGd52fHVcdiuIvDDM8/xlJ0+I8H4YZDxDDJsNGeWf6n4fIsgyHi/PeMstgv32OznG5JDPuIMXlWPr06XEdGtLL44ulktbLcpPsj/gsPdeK/FmpfsLfAPwJ4a8V/GPxD8W/2kfEGsa/+y14e+KWr/AfRv2hfhh8NPg9461vxpp/jz42aPq+kzeDPCPw41XVPCHxFbSJY9bg8ea9omh+E5tBuob6W9075nC4etjeM8JCODea4LJuA+Oc/zLB1MV9TwuVTeK4V4eyPiqUveePx2X55n2EyLLcrVKdqnEtbPlWwlTh+lXj9XiJvC8H5xio4v+zMRjOJuCMgwOPp4aOLxWMxGMx2Y53j+G6MJOLwVDOeHeG8+xWPzeFWnLDYPJ6uX8uIjm0sJiPyP0fxP8W/i18A/wDgnz+yk2h/Fv8AaO+Kvhf9qP8Ab30T45/sM69+0J4p+FqL4O+At/4s0y0+G3xD/a3Txddap428KfslXfxM+DmleBNXu7vxTH8bFufC2szaPpb6UZtB7nCtnWI4ZzWi5cWQw30d1muP4hquPDdWPFr4h4a4HXHFfJqMnCXFOI4n4b414JeD/e1MNPG5zxgs19tSpYjMuKpKlk+H43y6olwxWxvjRw5lmRZXSjLN4/6vZlwnmXiB/qtgsZKMPZZDm/CuLyzj6tif9np4KOEwnAywEqOIqYajwHwSvv2o/wBsi5/Z+/ZPvPDXiD9pa0/Z2/Yv+L/iP4ifDz42fthfGb9l7SvC/wAf9G/a2+KXwT17wz4w+K3wi0P4tfET42fEb9n3RfhtY/CD4Q+L9Ti1HwnffatV+MWu+JtN1jUdDtdQeOqU81ynijjmljMTmeHwHh/4ExyjijL3DIs8x1TPOBeJ8x4r40yDh6vhllWUcYcacRcN18Riq2b14YXh7FcPZhlFGtjMPm+YVsQOpTyvMMr4ahhaOSzzHxK8ap4/h+s6mfZXgMryLHeHuO4O4bx+dSf1vH8HZJw/4iUsdPBZfTli84hnHDsHl2GpZHbL6LfFHQ/jN/wVe/4NmfiP4d1j4ra/pmu/saftg2v9qfHLxFovjH4vz6j4c+AXxh8L63F8RPGXh3RvD2ieMvFFlrei6hY6l4w07RdOt/FUlt/wkH2cPqLs3d4h8lR4rG0ZYSphc5yvhniLAV8FgP7Ko4rLeJcpyfiDLMbPKlUq08rxeOy/MsNi8fluHm8Jl+OrYjCYOMMLRowjlwRRrYPGVMsxNKvh8ZkfEXGXDmOwlbHrNI4HMOG+IM+yHH5fhMycIVcfleX4zLq+CyjGYqLx+Jyqhg62YTqY6eInL+tevx0/WgoA+O/27Ph/+zn4v/Zy8d+Lf2povGsnwi+CWieIfjXr0ngT4tfF34Pa3bw+BfC2u3d5KPEPwZ8d/D7xPqaNpU+oQQaBeaxcaTfX81nLLp8t7bWM0HmZlinldP8AtehhauOzLDUpYDK8DSn7+Y4/N8RhMJgcrpUKjeEqYvNMy+oYHCVK9KcqNaulTnTjVq8/o5bgp5tiKeS+3o4XDZlXw8cXiq79nSwmHw83Xq42tiYL2+GwuCoxq4rFzozh/s9Kp7RTguU/A3Wv2ePG3wm/Zr/YT+Eek+Gvi98Rfif+2l+1F4i/aJ8e/sTal+078Y9I0XXfhVp/wW8U+In+B2tftD/EL4h+IPGHhPwb+z9oN58OvE/iSDUNX8QJ8VvifoV5ZvoI03XbeHw/95jsNiKHGOD4ZrywfENLw84A43xPEWbUaWFwODfE1XNOGclqcZYWGHpR+v4bA8U5zT4S4NyqVKdWhkWZ4XiHF4mOc5VjszxfwmCr0MZwjnfF+WyxuSUeNuK+Asr4XwtSpicZjanDirZvnOX8PV44mvfLMfxTwlkWd8U8W5tTnTeExVPF8N0IV8qnl+XH62/8Em/EniLV/wBiZvC3j7xT4vsvHvwm+LP7RHwm8d6L4x8SS+MPEnwK1Pwl8UfFbaZ8IT8SfEV94jHxJ0/4P+DtR8NeHfDfxJ1K81G28WeH9N0rWLq2tkll0u18jin2eL4d4ZzJ5zKVLOPDrJquJ4xpYXCZLi8yzDL8DiOHuIuJcTl9WnVweU5ph+Ismziljo4iGJo1Mdl9bMa9XGwxUsRX9XIKdXCcQcWZc8sdD+zuOMS8FwxOviMxwuX5Xm+ByfiXIcrwmNpzpYjHZdmeS53l2bYaFB4aeAo5x/YtGlhHl0aVL8cv2mtQ8b/8E3/G198RvgH4n+L134M8cfsLfti6r4F/ab179o3U/wBpF/22/wBojQPg9p/xm8NeM/ih4IvtVt/Bvw01v4cadoHj7xn4J8beC/DV94d8U2Ud74Qso/BnhdtM0a+wlWrYrLuL+FamF/savWwHh7hMm4bwVKeFr5Pk0/E7hDgXinjXKs+xtWtj8NxGsBxllVLGYHH14Rx7zqfEGNzLFYvI6VGj2xw1NZvwdxJ7WedUI8a5/PiDNa9ek44vEYvhLjbN8i8PcRk+B+qYSrw5iMzyGnRw2KwVJVcjrZBgsno4CjDOcbmJ9Z/sReA/iN8CP2jtB+Emv6J42+BHxS/aZ/Yn8YeOPhz4xg/ay8d/tl+APiB4q8A6t8PrfxD8VP2i/hv8VvBPgubQ/wBpHw1qXxE0LWvt/wALvH1/8M/GOgeIfE3g6713URoPhzVB9Fm0KWJh4j8PZVVwuWS4ZzbhnHrKsLllKtlfD2T4/MeJ8kpvgnNcbGjmkvaVMFDK87ocRZbbMp4Dh/iKOXrGQznDz+TyLFzeH8MOKM3hXzNcT0c0wWIzOWOq4PMuIMzqZHlnEzocS5Tho4jKcNl9XCYbMsw4fnkmMdfh6c8xyN4iWAxuCPmv4j6f460H/gjd/wAF5vCPxE+Lfj344eJfBX7RH7WPhW4+JHxIutPm8Ta9Fp3w9+CEu9rHRbHSvD3h7S47i6uf7I8MeGtK0zw/4fsGh03S7KK3gUtOEq4TEcOeEmJweApZfSqZHxjSVGFSriK1SOA8cfFvK6GIx2Nrt18wzKthcDh5Y7HVuWWKxPPUjSoUnToUvczqhiMNnHHtDE4uWMqc3BOLc/ZU8NQozzXwc8NM4xGGwOEo/u8Hl9DF5hiIYLDc1arTocn1nE4vFOvi6/6+/wDBMb/lGx/wT1/7Md/ZN/8AVC+Aa/V8P/u9D/rzS/8ASInwy2XovyPuKthhQAUAFAH4S/8ABWT4LX174L+Pf7Rvwq1/4p/E743/AAs+HPhu6tdL8NftO3fw2j/Yh8J+FrHX/GOsfHf4afCbwrqXhO38dePtcsrWfX7zwl8R9cjf4m2nhm18LWXifSfC63Oj3PzdXFR4ex2Ez94mthcr/wBdsmxvFHF7jHOauR5NlGI4QjmPBtHIqslgcVkmOybEZljs3wCpyxlNcQ4jMsbQzhTyTA0fap4KWfU6GSRwdPF5hW4fzTA8P8M+3qZRQ4izfOHnVDL8/wAVnEI1MXhMfhM1o4LKstzGi1hcLLLo0sIsvxP9r5hV+B/GnxL+JHxc1j9rH9unxd4b+Iviv4Mfs0/tF/C7R/Cvxo8F/taeOPgj8ZfhX8F/C3gr4IeKW1b4E/s7QfDnxh8GvFy+J4/Guo+Ovi5pfxZ1LQ7r4l6B4tuvA+mQXSaNodxF9HkuGq5Hm/C2MzmhHLcw4i8YuLuE8XVp4med0amIpeMnEPhHw/w1m+X1OWj/AMQ+ovKMtyPH0MtxEc/lmGM4g4tpYXC4lZbjMb8riZTzzKMZgMtxFTOcPl/g1wvxJh4YiEMhnOrmPhjh/EXOuIMHjcJKpiKXHsp4/EYrLq+MpSyPL45Nw/kksTisNWznD4T9af8AgrBqniPXvAP7K/wp8B2Xinx54l+M/wC1L4I0z/hQ/hvxzqPwlj/aF8DeF/Bfjjx348+H/iv4s6bqmkXPw78I6b4e0NvHus32+/XxBJ4Ts/BkmianD4ilhTyK1F4jjXhzK6mCWa08LlXHWe5llNTGTwWDo4LKsi/sehxDia8HKONnw7xLxFw5PAZNUp16eY5jjcJXaofUfr2F9aOLjDg7Ps0oYypl8sY+EMsyzM4YRYnGTxeb8TZVi5ZNQpNQlgpcRZFl2d5Zjc1hPDyyrLquOrxlUly4PE/nj4e8PfCm8/4J4/FvxF+074S+Nni74ufsoftI/HD4L/Df9nXT/wBqb9onwlq/w5+IvxZ+I/hez+BP7Mi/Fj4T/Fzwvf8Axo8Lxw+N/hXY+F/iB4iutXbTPCusyR6bp2gpp1/paLG0qua5F4Y18oxUM14v4xy7AcAYXPMwnisJQxXEuB4x4l4fzjGZ7ltPExpqHAs8vzannmPpynjs+yXhKrnf12tPMaTisGqGW5z4gYfOoTyjhfIK0eO8Vl2D9ji54LhmPAeS51Grk2KVOU/a8Wy+tZjl2TtUMPluf8QrIpYZLBU61TK8T/sr/HLw98W/g/8AsA6F4f1b9pPwr8Gv2INR+PvirTfih+2P8evgP4N8QfHD4o/F/wAQ6V4p8Wf8J54U034r/FXxTqfg5NBPhf4FeG9eS/8AD/gHTNdu/EHiHxNFr1nps+tXmcoYuXiLmGE/tCrl3AOV+H/DPDmPjj6GA4mw+CxeXcb5rmHEOX4eng4ZPPjTinE5Ph8TWzbHzwuVZPPJsVlOXUqOWZlVwUOfCKrhMLwTSxEMNgsw46zzxA4hz7L+TEY/JYVMkpeHuCyvh6via9Spjv8AVPhrD8S18PicDhPa5hxDia+VZpjqNXE4bE42lR+G/wASNH+Lf/BTz/g2g8f6Dq3xM1vTta/Z0/bvtv7S+MuvaR4r+Kk9/oH7MPi3w3rEfjzxZoOk6Fo/i3xJaavpF9Z6h4rsNIsIPEslv/bggDX7M35b9LWUK3hlxJjqMsPUwucZRwLxBga+GwSy2GKy7iLGcJZ5l2MqZbGdSnl2KxuBzDD4vHZfh5fVcFja2IwuEjDDUqUI48LUquFrVMuxFOtQxWTZ9xbkGNw1bGrMlg8dw/n2c5LjsDhcw5YVMdluBxeArYTKsXiV9dxGWUcJVx0p4ydecv7Iq/yfP0EKACgAoAKACgD8bv8Agr34f+LkXhr9mD4h+Fvj7418AfDzwv8Atq/sOaJ4i+EXgrTtK0i2+KGreMf2ufhN4dluPiD45f7T4lvPBul6BqN6lt8P9CXQdO1TXHttX8SalrdpY2mix/p3g/iMthxzg8BjsmwmbYjN8l4+w+DxWOnUnRyWngPCjxCzitisJgIctDEZpicVl+X0qGNxsq9LLsLTxawuD+u4qljsHy8S80/Dzj2WFm8FiMBwtmePxOMppTxWLpTzHh7A4PAUKk1/wm0KMsRj8Rja+GTxuYe0wmEWJwmBo4/DZqz/AIKLaD8XNL/ay/4JkeP7H4++NdI+Fepftu/Dr4cy/ADw1p2k6B4S17U9U+Enx/8AEGt+MfiD4lh+0eKPG8qLoGgWHhbwo9zo3hPw8YtX1W+0vxFrN/pl9oG/hRVyuVfjvL8XkuEx+ZVfDDxJzTCZxi6lWpLKsNgMjyujRwmW4DTC08ZWxeIxmJxWcV/rGM+ryw2AwEcvpQzCpmnFxp7aXBOKqYWtLAwwXFHhO8Y6C/2rNKuN8ZOCMEqNfFt81DKqWBxFSNTLMPTh9dxnJi8biq9OhhcJh/h39pLwZ8R/AX7YX7Sf7e37RXwiT4tfsv8Aw3/aW/Zq+H3w/wBV8Df8FCfjr8P/ABx8KPCGm2Xwn8AXviLRf2Y/gtMvwg8cz2Pxm8VXvibx34K+M3jLw54u1rQ1exg8K3Vo1tF4j+u8OcVga/DnA/AuV5g8l4243zHjdyxWK4KyfP8ALswxeY47H5fwngsbnGfL2uX5XVyrI6eBp4/hrC5ksuzPMsViMdKNTAVYYe+NoYjEw4grU4RxmQ8G+GGEzLG5aq8sixdellmC4k4442xOHxmE5Mxq508ozWistWZywGCxGByTLIZXmLWaqthP1y/4KP6L+z9cfBHQfFv7VPxh+IHw2+Afw98f6V4n8beBvh94l8S+Hb79ofUJ9K1rw/4K+CF7beAZrT4k+NR4i8ZazouraH8N/Al9FqnjnxRoeiaNe2eq6S97YS/knBVXN6XEmHp8PZHR4i4jzHL8wynIMvrYWjjfqeZ4x4atLPsNQxTWBhjcpy7CZjGGPzT/AITMowuMxub4mWHngaGNwnuqFStluaUVjaOTYWEcFj844hrVaeGp5VkeXYylicxp4nHVoTjgMBmT+r4LHV8OoZjiKM1leAqSqZjPC4r85vhL+xz448ZfsoeEPD/x8h+Mt5qq/FD9o342/st/8E3fHP7XuufDbVNT+EPii70mL4S/CT46/FG3vvEfxQ8QX3wJ0G+l8W22kWvi7xJ4Y+F2reMrbwzrdl4km8K+Fp9M/SOJOJIYHPKFXJ3kec8Q5XwNkXDPG/iJlmSU8fgMBxDUzzEV8z4q4cw1Klgssq4uWBlgOC4cRYzA0qvEEMsxWYZZWwNbOcRjcR4uVvB4mvncqUsZwxwlnnFWCx+RYfEYd/X8yoZTwQ8PVyivg8ZKVbKMs4x4lwOacc1uF8JWpVsvo/VY5jTlhcDmWUr5jHgz4e/Fb/gl9+z34v8AjJB8cviz+25bfETxF+wB8LtF8QftP/tPfDd/Dn7RF5+0F46+HqeCvHl78EPj34es/i/4W/Z6Wx1vUdX+Kmtajrniv4i/DP4ZS69davp99rBsLD6TGVMVV8UcvwnCuOyrLeFuNOEeFuO834mocKcPYqWI4Ryfw+w+f8UcbUMizvJq+G4ezrO6OBzbFU+HMPQhl2G4szfBZTKePwao4yssHiqWWZfx8s4yyUMu8POK+LMVQ4Tw+ZzrSpYniTPMow/BHBWA4ll7LH5hl+azz3gnJsBjsS1LKctxtfF0ctwVXDYvBmb8b/gjpX7N3/Bbn/g3y+BWjeJvF/jWx+GP7NX7aPhc+MfHviHVvFXjHxVfWv7P/wAVJtV8ReIdd1u8v9RvNQ1nVZ73UXjkungsUuE0+wSCwtLaCL99+jZxFLizNfELiGWAwWVwzHPsvlh8ty+hRw+EwGCw+U1sJgcJThQpUac5YfBUKFKtiXTVbGV41MXiHPEV6s5fCZ1l1XKuHaGDr4mWLxKVbFYzEt1nCrjswzT6/jXh4YitiK1DBLF4qtHA4Wdes8Hg40MKqtSNFSf9Pdf1ufngUAFABQB+PX/BWzQPizDon7L3xB8MfHnxn4E+H3hv9tD9ifQvEHwj8GadpekWvxL1bxd+1T8MdCmuvH/jZjc+JL7wjpmg313HaeAtFGh6bqOtvBq/iLUNbtrKz0iHzMC6lDxH8OXXqSxeEzXiDMsqo5fP93hMHKj4c+I2cYrMasabU8wxtarluWYfBRxU/qOXUaeOrRweIx+KwmMyz08ROnPgLxFp0KMKGMwnBWf5hWzL+LiqlFVcmwmEwOE51yZbThUr4zEY3F0Izx2NjPC4SniMHg6WOoZn8U/tlaZf/ELWf+Cy37QviHx/8S/DvxU/YC8L/DSX9ka+8NfFDx/4P0j4UT+Gv2cfCvx7/t7TfCPhzxHpXhXXrr4lfETxDqWh+MbjxNo2tr4o8OaZbeEbwPpNqbIefgcXWyjh3LeNMGva8Q4zx7XDmLjiHLFUMXw9lvEfhtw1h+C54GtKeGjlWc5XnWaYrE4WnSp1MVi+KpY9zeJo5fWw/s0cPQzbifJeCcbRhHh3GeFNDOMR7KP1fEPN+IM38T8NjOJ1jqSjiaePyGnwzk0MrxFOrGOWyyOpKCX1vHe3++P+CkX/AAsfxp+zn+zPqEWhfFnXvhlrPx2+DWr/ALWXw1+BV/4isfjB44+CN94W8R3fiLwd4Q0zwZqmkfEDxRbx+PJ/BmoeM/BfgG8bxf4k8DaT4k03TrHUoXu7C59/PcHl+D4/yzBY+lisx4WwWO43w0qOFp4rFxlm+GyHN6fB2Z5pgsA3icfkmX5pTp4rGQVHFYXDY3+zMzzDDVMvwOJnT+S4Sx+YZhwHjcww1fBYHijMeGOEsXhcTjJUMLGnDF8QcMVuK8Ll+LxaWDy7OMfw5UznAZXiMRVw16teWCwuJo5hi8G38U/s3+HfDn7T3gn9qf4Ca5e/tEeEPgv8C/20ri1/Zt/Zi+JXxv8AEnwb8afGjSV/Zc8EfFCz/Zu+IfibxJqOt/GOx+Hdr4z8Vat8SbH4dyeIrPxF4L0ddF0XxpocPh3wvf8Agi18+jDE5lw3wtnOP9hn/EGX47xWyvD5PLM6Dw+Py3J+L55RlWe5ticvVT+0804JweNqZBTx8quPwWExWDpRzCOZZ1g8DmNL1sRWpZbxFm2X4JzyXKM04a8NcyzHO6WXVXVy7Mc2xWZ0s3w+UYXMFShllDiinkOCliKNOjgcTmf9oY/GZRiMJg86nPEfNmi/s9/tL/tK/slXnguCVX1z9lH42/t7fCT4gfBb42ftB+LbHSv2WPFfjfQtP1n9m7x94Y+PkSeNtX+MeifsjeE9f0rxD4J8X6u+keKo9C8WS3egWPh3xB4Us9Dj5cZiXHI+D+NMRnqoUqXhlmWVY3j/ABFH6tm3C/FfCXingv8AWniStk9OVSjisblmWcFcQ8FVMXSx9avn2GwWCxOMxcsv4v4klhfVwX1fBcS5/kDyZ4mnX4/4C4pw/B+EhTxeA4y4KzPw4xuH/wBUqWJlySwGH4y4h4hyvjCvllTCUsHlGaYfFZdDDTnk2R4nE/U//BPD9t3wr4p+Pninxz8XtL+M3iDx5+0t4n+DnwM+GnxVvdD8Pw/CjwP8PNO+FXiv4hfs3fD3Wre98aw+P9L+In7Rvg7S/Gv7Umu6hpfw41Hwlpp+LfgvwP4p8Z2OvaTpWlL9ZgX9bWZYKGVVcgzniLiXjHirNcrxvKnRznLOH8j4kq+HWWuhPESo1PCXw1zXI8FnVDMIZbgq/GNDxJq5LVx9f6zQh8fjsJWynC5PHE5nQzvAcGcJcM5DDMcHUnWljaWbcZYjw/zjxGxc61OhGvg+PfFrKcZw7ktXCV8fjKvC2Q8GZtjMJg8FjnjKv0N/wbNf8kV/4Kk/9prf23P/AFE/gLXw1f8Aj1v+vtT/ANLZ+nYT/dcN/wBg9H/03E/pPrI6AoAKACgAoA/gq/YW/bG+Gvw/8Ef8FcP2SvjJ/wAEuf8AgpH+3r8N/iP/AMFi/wBs/wCIereKv2P/ANmbWvi18NdA1KLW/hfb6Hoj/Enw5488F+IfBHxj8Gaz4G07xxYXHhq703xH4TttX8FeJ9G120v7y3e15sRhKWIngq0pV6OKy3G0Myy3HYPE4jA5hluYYbnVHG4DHYOrQxeDxEadStQlUoVoOrhq+Iwtb2mGxFelU6KGJq4dYmEFRqUcZhMTl+NwuJw9DGYLHYHGU3SxODxuCxdOthcXha0H79DEUalPmjCooqpTpzj9f+Ff2uP2T/D2hfGXRdf/AOCCP/BxT8Ybv9oD4ZXPwV+KvjH9ob9nL4//ALQfxI1/4P3P2kn4Y6Z8SPjD+0d4x8beDvBcM93JqMWjeCtc8PQnW47XxDM02v2dpqcOuLpU8ZleJympCNHDY3OMp4hx1bBJYDMMbxBkFeGKyDO8VmWCVDHVMwyHEwjXyOr7dQyeq6s8tp4WWIxDq54SrUwWZYHNaE5/WMrwmPy/K6FeUsXl2XZdm0IUs2wGEyzFuvgIYbNqVOFHNYyw855nh4Qw2OniMPSpUocXbfHX9iH7J44XxB/wQA/4OOPiDr/xH+Hnhv4W+MfH3xS+DH7VXxO+JOpeDvBPjDRviB4BtLHx945/ar13xP4b1T4d+M/D2j+Ifh54j8LajoniHwLqNm8nhbU9KW+1FLzoqVqs44j2VWeCr4riDIeLa+Py5/UMznxVw1SzjD5RxG8zwyp45ZxSwuf5rgcTi1XUsxyvEUcnzGOKyjAZfgcJz0qNCk8LF4fD18Ngcmz7hvCYDFUaeKy2hw1xLRwNDOeHYZdXjPB/2JiaeW4OcMvlRlQwmLp1MywioZnisXjK/XWH7Wv7LWn+E9O8NL/wQo/4OQr/AFrTvjz4W/abPxa1z4CftEeIfj3qnxv8GeGz4I8O+Nte+Oeu/tIaj8UddOn+A3m8BQ+HdU8T3XhRPBlzc+HY9CTT5niOlDEzwmM4fxmDp4fBy4aq59Vy7D4XDUKGBqy4qp1KXFKzXBQgsNnUeJYVOTO45tTxix9KlhsPWvhsHhKNDGvhKOKwufYTFe0xUOI8tyfKMwqYitVrYmlgOHMxp5vw3SyvFTk6+TT4ezaks0yatlVTCVsFmVTE4+nU+t4zGVsRgeIv2iP2Ltc0nwrpOk/8EBf+DjL4bf8ACJaJ8QvCNvrPwa+BX7TXwe8W+IPAPxX8fa98UfiJ8N/HXjP4c/tQeHPFfj/4eeJfHvijxD4k/wCEP8Y6zrWi6DeavfJ4WttCtp3gPmRwOFjh6WBlRjWyuHDfCnCNfJsQ5YjJcx4f4HyiGQ8KYHN8qrSngs2nk2TwWX0sfmFHEZjisJOvQzDF4ylisVCt69XMMZWxWIx861szr8R57xbTzSnTpU8ywHEfE2Io4rPs0ynGwpxr5TUzPEYbDVcRhsvlhsD7TC4SpSwtOphMLKj9W+KP+Cq/wc8Y/s26h+yFrf8AwQB/4LrL+zfqfwxh+DVx8LND/YJ8T+FdHh+GVvo8OgW/hPTdS8LfF7RvEWj2cGj28NlBd6RrNjqcKRiSO+WYmU9+b1que5hTzTNpyxmPpZ/k3E9OvJ+y5M74fzvA8RZPjFToeyo8mBzfLcDiaeD9n9RnDDxwdbDVMFKphp8GURjkNBYbKl9VorA5jlzTviJzwubYPFYDMlVq4n21WtXxuGxuLWIxlWc8ZOtXqYt1/rb9srfxI/4Kz/C34t698FfFXj7/AIIJf8F6NZ8Tfs7+LZPG3wb8Q2n7DPjPw9rfgzXbrw3qHg/VI4dU8NfGXR73WvDviDwxql5onirwb4jm1jwf4ssHhi8S6Fqv2OzMEStUzPFZxUhSq47HZRnuQ4+ValSrYbH5NxKqP9s5bjsBVhPAY3CYqrhsLi6VLFYaqsDmGDweZZf9Vx+Ew2JpZ0aFOhktLh+ip08poYnIsZh8NGrVU8NjeGqqrZJjMNi+f67hsZgf3tBYqhiKeIr4LFY7L8VUr4HMMbh8R81/Cj9rH9jv4M+LLzxb4P8A+De//g4Cv/8AilPH/gPwr4N8f/snfGX4p/Cv4VeBPivIZfid4K+Cvwk+JP7QPin4a/Bzwr48Ja38S6J8OPC/huxvdLY6AkUPh8LpS4OhSqZLmOQ4iMsbgc3yLA8L5pWx86mOzTH8MZX7P+y+HcVnWKlVzark2Xyo4ephsE8b7NVsJgcRV9rXy/A1MN2TxFeWb4PPKdSWEx+Az6vxXg/qFsvwdDirFLERxXEsMuwaoYBZ7iFi8WqmZfVniE8Zj505QnmGOlieX8L/ALQP7EnhjRfEfh5/+Dff/g4k8YaT4g8O+BfA9rD8S/2fv2k/iXdeB/hv8M/H2g/FHwJ8LfhXq3jj9p3XNY+FXwy8PePfDHh/xFH4G+H9/wCHfD2py6NpdhrllqmkadZafb+nh8xxuGxWDzCOIqVc0wfEnD/F7zjFWxeb4/iLhOWKfDWZZ1mWJVXGZ5LJvr2NeEw+b1cbhHUxuOxGIw9fE4/G1sRwYjCYbE0sVhZ0YUsvxeRcU8NvKcKvqWT4XKONsB/ZnFlDLMrwnscDlVfPMCoYbE47LaGFx1CjSoUsDiMJSw9CFPtPiZ+2H+yh8UfE3i7x1qX/AAQI/wCDhzwb8QvGfxU0n44X/wAQvhF+zR8evg34z0b4v6V4Gm+GcvxE8E618M/2jfC8ngHxP4l8ATt4U+IF94Mj0MfErSo7NfiDF4muNO06e18nDYWlgqeCo4N1sJTwFbiepho4bEV6LhQ40xOX47irLHOFRTnkmeZhleCzXF5JKTyqGc06md4XB4fN8RiMdV9DEYieMliJYyNHGPFYDIMvr/WaFGsqlLhStjK3DGJkpQalmmQf2hisNlWcNPNMLllRZPHF/wBkU6eBj9PfAr/gsJ4F/Zr+F3hv4N/Bn/ghF/wXt8J/D/wqdXn03TJ/2FPFXifVLrUvEOtah4l8Sa/4h8VeLPi9rnivxX4n8TeI9X1XxB4k8T+Jta1bX9e1vUr7U9V1G6vLmWVvRr4meIWEp+zw2Hw+X5fl+UZdgsFhcPgcDl2VZTg6OX5bl2BwWEpUcNhcJgsFh6OHo0aNKEVGHNLmqSnOXDRoRpVMZXdTEYjFZjjsXmeY43GYmvjMbmGY46q62LxuMxeJnUr169abtec+WlSjTw9CNLD0aVKHrn/D/nWf+kJH/Bev/wAV9XX/AM8muc3D/h/zrP8A0hI/4L1/+K+rr/55NAB/w/51n/pCR/wXr/8AFfV1/wDPJoAP+H/Os/8ASEj/AIL1/wDivq6/+eTQAf8AD/nWf+kJH/Bev/xX1df/ADyaAD/h/wA6z/0hI/4L1/8Aivq6/wDnk0AH/D/nWf8ApCR/wXr/APFfV1/88mgA/wCH/Os/9ISP+C9f/ivq6/8Ank0AH/D/AJ1n/pCR/wAF6/8AxX1df/PJoAP+H/Os/wDSEj/gvX/4r6uv/nk0AfhX/wAED/8Agq7qP7LPwJ/bQ8MW/wDwTQ/4Kp/tIL8Rv+Cj/wC0X8YH8Rfsvfslz/Fbwz4Dl8XeDvg5p7fCv4iaonjLRx4b+LvhceHlvvFvg0w3TaPp+u+H7g30/wDaIWIA/dT/AIf86z/0hI/4L1/+K+rr/wCeTQB5R8Yf+CxXgj4++HNB8JfFr/ghD/wXr8WeHvDPxE+G/wAV9E0//hhTxXoX2Lx/8I/GejfEL4e6/wDa/DXxf0a+uf8AhH/F+gaRq/8AZV3c3Gi6t9k+wa3p2paXPc2U0U4RpZnk2cU1y5jw/jcVmOUYi7f1TGYzJc14exNb2Mm6Ff2mT53mmD9niaValD619YpwjiqOHr0nVftsuzfKqvvYDPstqZRm2H2+t5dVxGGxVTD+1jatQ5q+Ew9T2uGqUa69nyqqoTnGXzX8dP21v2Xf2jvirL8Yfit/wQL/AODhbVPFOsWHgnSviBo/h39lv42eBPhz8ZtJ+GmsTa/8O9K+O/wq8DftCeHvhv8AGrTfBWsXE91oNn8S/C/iWGGCRtKuVutFxpwvKf8AhEzD+0sv9zELO8LxPRpV/wDbMFheKMBhcHgcFxNg8uxnt8Dg+IMJhMuy+jQzXDYeni4vL8ur+0eJy7AVsNWYVKmaYCOX4uc/ZQyrMMgjiMPJ4PMVw9m1XEV814f/ALTwro5h/YuYVsXi6mJy76x9Xcsbj/ZxprMMcsTW8U/tlfsqeMvjPqfxy13/AIIDf8HCsniHxD4/8J/Fvxh4G0/9lz43aL8BvHvxc8BxaRD4M+Kvj/8AZ10f9oWx+B3jb4heG10DQZLDxP4l8A6lfyXuhaFql895quh6RfWTyh/2HUo1cutCWCzDNs2ylYj/AG6GQ5vn31p5zmvD9PG+3p5HmWZTxuMr18ZlkcNXhjMZjcfhp0MdjcXia+WZwjm+HqYbHRjKlicpwWQZg6CWDqZvkGW2WX5FnNbCexq5rlGDglh6WAx069B4CMMrqxqZZTp4OEniz9u/4WfEzRdd0z4p/wDBF/8A4OPPEmrN+0L46/aL+G/jvwt+y58b/hl8Tvgh4r8c6d/Yd9pnwi+KPgv9o+w+I/gnQH0CS/0zVPDmh+K7DwbqsGtazp8XhTTfDU9h4c03mo4eNDDcPQhUxFPHcP5ZxHk0M1oYithsdmWU8TcV5pxRjsrzWrRnCWZZdF47L8rp4bMZYz/ZeHsjruf13LsJiKHTXxE6+Iz6VWNKrgM9rcL4qplWIoUK2CweO4V4ZyXh/AZhgaTpRp4PMViMqxWbwx2CpYXFQxOcZlTq1cT9dzGtj8/U/wBr39lK8+Gnw0+GWk/8EEf+DijwPD8H/FHjXxx8O/iR8N/2cfj/APD34+aF4z+Jst1P8UfFN1+0N4S/aO0n41eJdb+KM17cy/Em78V+Odd/4TiZrefxImoz6fpstn0VkquIwNemvqEMuyD/AFUwuCypvKcshwt7fDYt8Ozy3LnhsDWyp43B4fMFh6tCcoZrCWb06kM0q1cZPCj+7o5lRq2xzzfOMPxFmFfM1HMsXX4gwmEq5fgs7WLxyr4ijmWCy6tUyzCV6FSksPlEnk1KEcp/2Iq69+1h+yPq/gX4Y/D/AEf/AIIF/wDBxR8NdP8AhFonjPwx4O8TfBn9nf8AaH+DfxOk8L/ErWU8R/E7w54w+LXw0/aU8MfEz4jaR8S/EanxN49g+IPirxNJ4n8VO/izUppfExGriMVSoYyvOrWw2G+rV8jynhjFZPQoUsLw/jeGshp1KOR5BjOH8LGjk+IyrJ6VfEU8swtTBOOCpYzMaOHdOhmmZU8XeHq1sPSnGNatVxMs7xnE0M0xdSeNzrD8R5hFQx+e4XOMY6+ZYfMsbSjSo4qtSxMY4ihhsDQrU50suy+GF/Or9on/AIKG+FNC/wCCt3/BH7x18Mv+CVn/AAU3+BfgH9kz4EftJ/DTwL+yp4o/ZHuPCXx2+IHhrXPgz4+8JabJ8BfhhJ40vp/HXh/wJaagmr+ONTl1q1uNJ0XS9Z1e6a+nglM08SYrF51Tx2Kx2KpPFYuVGVTEV/Z4bDwVOpRjTpQp0acKGGw9KlThh8LhsPSp4fD0oUcPQpUqMIQjfDtDDZRXwtLCYevKjSni6rp03VxeKr18X9Yr4rE1qtepPEYvF4rFV62MxuLxNaricTXq18TiKtWtUnOX7af8P1tY/wCkM/8AwXI/8QNuv/niV8F/ZP8A1Msp/wDCz/7mfef2t/1Lc2/8I/8A7oH/AA/W1j/pDP8A8FyP/EDbr/54lH9k/wDUyyn/AMLP/uYf2t/1Lc2/8I//ALoeY/Gf/grl4P8A2g/hd40+C/xe/wCCIv8AwXL8WfDT4h6Q2g+MfDS/sT+KvDv9taO9xBdS2EmseFfizomv2kE0ttELj+z9UtHuIPMtZ2ktZ54ZHSyv2OMyvHwzHJ/rWS51kvEOWznio1YYfN+Hs1wmd5Pi5UKlGdDELB5pgMJivq2KpVsJXdFUsVQrUJTpStZzONLG0Y5fm8aeYZZmuT4tRwdpVMuzvLcVlGZ0I1FUVSjLEZfjcTQjiKEqeKw0qir4WtQxNOlWhwvx+/4KX/DL9pXQ/B2j/Ez/AIIof8F77a++G+vjxV8NfG3w4/ZQ+JPwh+Jnw58RHSbzQJ9U8EfEr4XfGjwl428OvqGg6hfaJrFnY64mm65pN1Np2s2V/aMIgRyupDMI5rTzjL6WP+rY3A1a9LMZweKy7MqmFrZjluNpxgqWMwGNrYLB4ivhMTCrS+tYPB4ynGni8Jhq9LGOYUVljyZ5NmE8s58BWp4Spl6nTw+KypVFleOwkpVPa4TH5eqtaGExuHnTxNOjXxOHdSWGxWJo1uH8I/8ABQD4c/DOy+BXh74U/wDBGf8A4L1+BPBfwV8efEX4hXvh2P8AY9+I3iS6+LOu/FDwn4z8P+L7n4veIPE3xz1PU/idqGv634zuPG+u658ST4113UvE2mabfRahYzJLPJ0V8F9cq11jsTw3iMvnwTjOBcLkyWFoZNl+U4rNOHcfThgsro4aOXYeGHoZJisJFUMJRxVR5xj688bbF5pQzTnp4qOHoVY4bB8QU8biuKMu4rx+bVI4mvm2NzLLsJjcLGrXzKeK+vVJ1IV8HQ5K2IrYCll+Aw+Cp5cpYXKMTlHE/C79qL9kv4Ra+2ueFv8Aggz/AMF5NVtLPwt448C+DvBPxD/Zh+MfxU+Fvwq8D/ExGh+Ifg74N/Cn4kfHrxT8PPhN4b8ZWrvpuuaV4B8N6Dbz6G58NQiDw2F0lZrYOvisqx+UYvNspxmHzXKsFkOaYrF4tYnN8xyLLJUJ5Zk+NzyrSlm+Iy7AVMLhK1DD1Ma1LE4LAYqu62Ky/A1sPrDHUqWaYTOMNlecYPFYHO8RxLgqOBw08FluE4kxaxSxef4fKcNWpZZSzbEfXsdzYyGFVSl9fzB4f2P9o476x2v7P37dPwG/Zl8XXfjz4X/8ERv+DgK48Wt4Og+G2g618TP2dPjb8abrwB8L7XUINVtvhf8ADD/hb3x+8bR/Db4exajaWV23hXwWmi6ZdPp2kx3sVzBo2kRWPXUeYVsPjaFfOsprTzTFYPG5zjquIozzXO8Xl1PGUsvr51mrw/8AaGa1MFDMMe8O8biayhWx2OxjUsbjcXiK/JD6hTxGDr0clzahTy2njKWVZfQw9WjlGURzF4Z5g8pyenXjlmWyxiweFp1ZYPC0ZRw2HoYGg6WBo0sND56/b4/4KOeCLn/gn1/wUF+Fvw9/4JE/8FeP2fj+07o3xM+InxH+KHxq/ZQ8T+HvhRpXxJ8d6Z4d0rxF8Q/HvizxB8TPEkfgnw7JY+GtGhvYdEsbXw/pwtVlstGgmubqSacvwdSjDIcvWY5bPAZDDHYbK8JSxMZ1KFDNOIM64px9KEnSVbESxGfcQ5vjlLEVas6X1z6rRlTweHwuHo7Zpmbxf9rYypgMyjjMzpZdHGYmrhfZ05/2RkOU8M5dKajP2VKOGyPI8rwTdKnD2v1X6zX9ri6+JxFb179hf/gsRqfwx/Yk/Y6+G0f/AASq/wCCvvxDj+Hv7LH7PfgdPiB8NP2NbjxR8OPHKeE/hJ4R0FfGPw/8TL45tF8ReCfEy2A1rwprotLYavoV7YagLeEXHlr+o0cW40aUfq2Kly04R5o0rxlaKV4u+qe6fVHxyastJ7LaP/2x9T/8PwNW/wCkPX/BbP8A8QYuf/ng1p9cf/QJi/8AwU/8x8y7T/8AAV/8kH/D8DVv+kPX/BbP/wAQYuf/AJ4NH1x/9AmL/wDBT/zDmXaf/gK/+SD/AIfgat/0h6/4LZ/+IMXP/wA8Gj64/wDoExf/AIKf+Ycy7T/8BX/yQf8AD8DVv+kPX/BbP/xBi5/+eDR9cf8A0CYv/wAFP/MOZdp/+Ar/AOSPjD44/tgfs6ftEeO9R+IvxM/4Il/8F4pPEPibwvpHgb4jW/gv9nb4zfDLwz8Y/A3h+7vr7QvBfxs8H/Dj48eFvC/xc8MaTcanqS2mkePtJ162Gn6jqOiTCXQtQvdMuOTCwwuExWIxVPLa9WOLzLAZ1isBi6H13KMTneV08NRy3OsRk2LdbLK2aYOjg8HSp4uphZVKlPBYGGJ9usBglh9sTiauJo4WlOriKVXA4THZdgsfhXLB5rg8szOpKtmOW4XNcLOjmFDAYutKdeeHpYiMKWIq18RhvYV8RiKlWt49/ay/Zl+JPxCf4i+Jv+CHf/BdNLvUdQ8Eav4t8EeHf2avi94P+DXxI1j4ZppkXw71b4p/A/wp8dNG+EnxK1LwZBoui2ui3fjPwbrMgsdF0TTr43un6JpFrZdODxUsDmX9rUaGYVMZHOsRxNhni/a46hgOJsWo/WuJMtwuMnXw2X57iJwjiKuZYSlRxLzCMc1U1msIY2PHiKOGxGXU8qdCNDB08kjwy4YKlHAVa/DMPrChw7isRg3Qr4rJIQxeKowy6vUqYeGExOKwMYrA4rE4arc8YftvfDr4nWfxCsfij/wSK/4L4+KF8V/HWH4/+CNW0X9mL4seBPGPwR8aWngXw/4Es5/g74/8KfHmx8b/AA+IstI1a9vIPCGvaBod9J4t8Sac+gR6Pqd5YXHJRhTo4fJIww+Z0swyOrxVLD5thqmKw+Pq4fi3Ps4zfMMvxFeNeVfFZZPB5pRymtluOr4zA1KGX4WVHD4TD4bLMFlvZWxHt62ZurRpVcHmmC4fweIy6thaNXBt8OYXB08BjY0JfuMPmdLGYSOMo5jgKOCxdKUaU6lWvjnj8xzDY8O/tufs8+Gfhz4W+Fll/wAEOf8AguHfeFfCfxo0P9oq3m8QfssfFHxH4r8Q/HPw74ig8W6b8UPiB471v43X3jT4leKP+EitbTU72bx9r3iOy1JrHTrS/srjT9NsLS29COOVLE8OYqhl08NLhGjmdDhqjhsFTo4TJ6ec5Vn+TZp9WwcEsLOtjcDxTxDKvisRSr4qeYZris4db+2JRx8eT2cZYfP8PWnicTHiiGCp5/UxVSpiMTmVLLsTk+KwFGpiqtSVejQwkuH8noYfD4WpQoUsvwNPK4U1ls6uEqa/x/8A+CgPwm/aV1Pw34g+I/8AwRq/4L36X4t8KaTrvhvR/HHwn/Z3+MPwN8dDwf4qexk8VeB9R8Y/B346eCPEOteCfEcmm2E+q+FdY1C+0WS8s7XUoLS31O2t72PzatDB1q+LrVsuxdSOZYKjlmb4WSrf2fnWW4aria+FwGc5eqiweaYbC1sZjJ4WOMo1ZYZY3H0aE6dDMcfSxPcsbWjQoUIylH6ljJZll1dUaf1vKsxnRWHqY7K8W08RgMRWoRp0sTLDVKcMVCjhvrMKzwuFdH4L+If/AAUJ8NeE/wDgqV/wR88a/Dr/AIJef8FLfhP4I/ZR+Gv7WvgfwV+zNqX7J1xoHxq+I3h/xV8AdZ8F2EPwE+HD+Mrqbx3pvw8tJU1/4hXkmr2lxofh22vNbupL+YSCT858fcPiONeBOI8Jjc1yvI62Yf2Tz5rxHiKeT5NhY4XO8prUqdStSoyoYLD+zwsMDgcPQoRoU5ywuEoU6VLkUeXJ6GGyyphqOFoVvZU5Yqo4R9piMRWrYl1q+JxFWrWqVK+KxOIxFarisXisRVqYjEV6lbEV6lSrUnOX77f8P4tY/wCkLv8AwXU/8QGuv/njV/AX/EGqf/R1/Bz/AMTWP/zvPqv7Q/6gsw/8Jv8A7cP+H8Wsf9IXf+C6n/iA11/88aj/AIg1T/6Ov4Of+JrH/wCd4f2h/wBQWYf+E3/24f8AD+LWP+kLv/BdT/xAa6/+eNR/xBqn/wBHX8HP/E1j/wDO8P7Q/wCoLMP/AAm/+3D/AIfxax/0hd/4Lqf+IDXX/wA8aj/iDVP/AKOv4Of+JrH/AOd4f2h/1BZh/wCE3/24f8P4tY/6Qu/8F1P/ABAa6/8AnjUf8Qap/wDR1/Bz/wATWP8A87w/tD/qCzD/AMJv/tw/4fxax/0hd/4Lqf8AiA11/wDPGo/4g1T/AOjr+Dn/AImsf/neH9of9QWYf+E3/wBueW/Fz/grz4L+O3hzRfCXxV/4Icf8F1PFXh/w78QPh18UtH0//hh/xTof2Px38JvGejfEL4f679r8OfFvR724/sDxf4e0fV/7MurmfR9V+yfYNa0/UtLuLqym78p8LsVkeZ4XOcr8XvBzC5lgqWaUcLif9cMPX9lSzrJMz4dzOPscRldahP6zk2cZjg+apSnKj9Y+sYd0sVRoV6U4jGxxWX5rlVfA5hPAZ1gJZZmdD6u4/WcDPEYfFSoe1hUjWo3xGEw9T2mHqUqy9nyqooTnGSfEr/grv4K+L+p/CzWPiL/wQ3/4LqeIdR+CnxM0z4xfDK4/4Yf8VaT/AMIz8RtH8P8AiTwtp3iLydD+LemQaz9n0Lxd4hsf7I8QRaroU39ofap9MlvLSxuLa8p8McbkeIxuKyvxf8HMLiMwyTNeHcZU/wBcMNW9tk+d06NLNMHy4jK6sKf1qnQpR+sUowxVHkvh69Jyk3GLxNLHYCvleKy/MKuBxWLyXHV6HsJQ58Vw9neX8RZPV9rTqQrR+qZzleAxnJCpGniPYfV8VCvhatahU+b/ABL+2R+zH4t+Muo/HDW/+CEn/BwDL4i17x94X+LXizwVZfsz/GvSvgb43+LfgmPSIvCPxV8dfs+aX+0BZ/BPxj8QvD48P6DNY+J/EXgTUL+S/wBC0LVr17vV9D0i/svdyjhXiHI8sw+U5d4x+CUKGAo5vh8nxWI4gyjG5rkGHz+WMlndDh7OcZkdfNcjpZlPMcwnXjlmLw3JUzDMKmHdCePxssROa16WdRrRzDAZlU+uYDBZVmcqVKphZ5zlOW8v9n5Vnc8NVpSzfLsJCFPD08Jj3XpTwVOlltaNXLqNLCQ5n4l/tZfAX49aVc6P+0L/AMEWP+DiH4pWlh+0Z41/aX+H5sv2f/2kfhnefDHxx4v0uPQkj8H638OP2pfD3iSystF0n+0E0qx/twaFot5r/iFvCWg+FtK1GLRrS8q4TzfIJ5Pici8WPA/LsflfCWYcGV8dLiHJsbUzXJ80z7GZ7jKWY0cbw9Ww2JlUeIwmWOvXo1sbVyzK8FhsXjMTatOrti8e8ZPPadfBY+pl+e5hwrmdXLpYKl7HD4zhPhrKsgwNTDzhySoxnisvr57VpYdUKNTNcb9dxNPFZjhaWYSmvP2pf2XbnwL4M8C23/BET/g5C0s/Dfxr4k+IHw5+Ilj8Of2tpPjn4B8SeMtBs/C/i8eEPj7qf7Vuo/GbQ/Dninw7Y22k694JtPHC+CtSgTz5/DzX2Lsay4e4lqZjLMani94DOVbJP9W8fgaWYcM4TJ83yT+055zHA51kuC4Zw2VZu6OaTWMw2NzDCYjMcHVpYdYTF0KeGoQp4UqtClh8ZhFl+ZVaGNzHBZxOGKp1sZ9XzbLcJUwOBzHL3iq9Z5ZisNha2IoKeXvDRq0sVjaeIhWp43GRr+veGP8Agob+z34N8Mfs/eDfDX/BAz/guVpfhz9l3xzqnxN+CenxfsWePpT4Z+ImuaD408Oa7431q8uPjVNffELxRrlh8RPG11rWtfEi58W32q+IPEV94rv5rjxR5GsQ+fiODOIMVmua51V8aPBtY/OOHJ8IY2dHinLsPh4cMS/seMcjy/AUMlp4HKcvoUcgynC4SjlWGwX1PA4RYDCOjg6+JoVsn9WngMXl1bA5ticPmGd4PiTMamL+sYrG5hnuAzJ5xhczx2Y18RUx+LxEMy5cXNV8TOlWnSoQrU6lLD0KdP8AOP8Aa+/4Kmah4/8A+C0H/BLn9ot/+Cb/APwVC8ET/BL4a/tVaNF8BvH37Kk/h79of4vjxz8I/HugPqvwV+G58YXT+ONH8HLqh1vxverqmn/2FoOm6pqBjuBaeW/9E/Rv4VXB+D4gpx4k4V4q+t5hhKvPwhmyzmnhvZ4PEU/Z4qSoUPY1Z8/PThaXNTjOV1ax4fFEvruEdPllhPdiufGr2ENK9KV+b39Pd5U+spRXW5+wv/D87WP+kNv/AAXA/wDEEbr/AOeFX9RfXH/0CYv/AMFP/M/PP7L/AOpjlf8A4V//AHMP+H52sf8ASG3/AILgf+II3X/zwqPrj/6BMX/4Kf8AmH9l/wDUxyv/AMK//uYf8PztY/6Q2/8ABcD/AMQRuv8A54VH1x/9AmL/APBT/wAw/sv/AKmOV/8AhX/9zD/h+drH/SG3/guB/wCII3X/AM8Kj64/+gTF/wDgp/5h/Zf/AFMcr/8ACv8A+5nl/wAWf+CtHg345eH9D8LfFL/giV/wXA8UaF4b8f8Aw9+KOi2P/DFPijRPsXjr4V+LtJ8eeAtc+1eHfitpF5cf2D4r0PS9V/sy7uJ9H1T7L9h1nT9R02e4s5slWgsxyfNVgsX9fyDHYjMspr+zl/smNxWUZpkNet7Lm9jX58pzrMsJ7PE061KP1n28KccTRw9alo8BN4LNcu/tLK/qed5bWyjNKP1pf7Vl2Iq0K1bD+09l7Wjz1MPRl7XDzpV48lo1YxlJS+d/jT+2F+zX+0D8Tpfi18Tv+CG3/BejUvEur2fg3TfHek6B+zV8Y/BPw++L2mfDrVZtc8A6b8bPhh4M+O+g/D34w2Hg/VZ5rnRLX4h+G/EMUULnTLlbnSANPBltWGU5i8zwWDxkMR/bOE4kp0q0J4rA0OJcBhsJg8DxHhsuxUq2Aw2e4TC5fgKVDM6OHhiovAZfWdR18vwVXD74qlisZl8ctrZtlnsYZbmGS08RRxMMPmNLJM2qVqua5LSzShRp5hTynMamJxM8TgYYlUJSxeMcI0/r2M9v2vxX/wCCgvwZ+NXh/wAa+HfiB/wRO/4L4ajb+OPiF4P+LM+pad+zZ8ZNB8Q+DviZ8P8ATNH0jwX41+EniHRPjxY6t8F9Z8PWmh2D2o+FF14OsLm+fVdR1Kyvb/X9fuNTxagllrp0M1w9fKM1zbOcuxuHrYqlmOHxue0MVhM4X9oRrfXKuBx+Bx2Ny+tldevVyyOAxeIwdHCUsPUdMKNCrQli+XHZFOhj8kwfDuOwVV4apl2LyjL8ZLMcHh6+XSwzwU62Hx/s8bTx/sFmP1nC4Cs8W55dgXh+Dvv2uv2Zr74P6H8Fj/wQ2/4L2WWh+GviVc/GnQvHWmfs4fGjTvjtp3xpvheLqPxgX9oW0+PUfxsuviVqsGoX2n6x4sv/AB3dalq+i3Uvh7UpLrw+RpY1rVYVamS1aODxuXT4cwWPy3JP7JhPK45flmbPFSzjLKcMDOhGrgM6qY3F4nOsNiVXp5tjsTVzLMFiMyaxamjhq1N5u62ZZRmCz6WBnnEc0rU8yp42eVrArKKkqeMoVoYeeTRyzLoZNLCRw7ymlg6FHLvq1GHs312l/t6fA3RP2c/HX7K+j/8ABEL/AILvWPwi+KKeKj8TYX/ZR+I+qeO/iNe+Pbn7T4+1rx18Vdb+Mup/ErxZ4i8cK01l4o8Ra54qvtb1TTJ30yS+WwWC3hvF16ONw+TYGvlb/szIK+VVcryingaVHKaFPJ85hn+GwVTL6UY4bE4DE5tGpi83wmJp1qWeVMXmDzhY55jjniDB0MZgcwxmb0M8wf8Aa+OjX9vmtTMJVcfGtVypZNQxWGxFSEpYPE5Xl9PD0clqYVUVkv1LAvLIYX6nh1Tjm/br/Z9l+Onh79opP+CFv/Bcu0+I/hd/Dd5pEGnfsjfETTfh4viDwZ4N1j4deDPGV78JLH4zW/wv1Pxz4R8AeINY8F+G/GWo+ErnxFpHhy7i0201BItN0n7BrhcfVwmOzXMqVHMJ43OcXm2YYyviVUxcoZhxBgsry3iHMMCsTOrHLsdn+XZLlWAzjFYBYetjsHhJYetN08dmUcZy1cqhVyrLMleNyanluU4HK8qwmHoV6dC+U5FnGI4hyPKMVVo0YV8bleTcQYvFZ5leX4upWwuDzWtLHUqSrwpTp/Zv/Bq54rbx5+y1/wAFFPHD+GfFXgt/Gf8AwWA/a48Vv4O8daSdA8b+E28RfDv9nnV28M+MdCM1wdF8VaEbw6X4h0k3E507V7W8szNKYd7fPVXzVakrON6k3aSs1eTdmujWzXc+3w8eTD0Ic0ZctGlHmg7xlywiuaL6xdrp9VZn9PlZmwUAFABQAUAfxBfsLeIfE8vwZ/as+Cdj4w8UfD74dftSf8HVX7THwE+Ofi7wX4j1jwX4mHwq1j4eeEvGd94J0vxt4evdN1/wi3xX8T+CfDHwuvdY0LVNL1p9M8XX2laVqNrfalDIMcswWHzjjnhfJMyp+3ymeT+InEVXL5TlDD57mvCHA2cZ5kmSY2MXF4rL/rVCpxDjsu5lTzTDcOVMvxcK2X4jGYetrjsXisq4Q4uznLY8uaYT/UvLcNjo041KuR4PinxF4R4UzrP8NGcZ06eMwOUZzi8PgcZUpyWWY3HYfNKbp4jBUatP9d/2y/gR+yx/wTu+Bv7avjn9n3xHaeCvEHiT9gX49eLm/YV1n4m+K3+DXxbPwtt7G81D41jwBY+MdF+JuieIdD/t/T/BHjPxf8J/HHgafWtL8U2J8SXt1r1poerWPBmGaYilg8RldOVLNqH+vPgxjKmCxCdSXBtLO/ELDcOvH5X9VnQrZdgeIKlWLjgMRKrkE814Zwk4ZdN1cyoYz08ny7DYjOeHsXV58srzwvGmWQzOjLlrcT1KXDFTN4ZVmDxixGEzPF5LRwWJx2HxfsJZ5QwmZ4+Lx6wfs4UvnH4Fftp/ta/s2/Ej9qb4wfF34i/Dj4kfsqW//BU74L/s+fFXTr3wR8SNK179nr4T/GT9l34Jad4G8V+BvFfiL48+NdE0XwJ4Q+I/j/4N6N4t0C58Im0eW4+J3xDW+s5vG1nofgr28rrYelS4XyzPsU3HiDi36SWRLiKpywxNXjPhTxC4wlw3Sx9qVSCybO48IcQZBlGDdSm8hhm3BmQ0sbjKWTYjGZx8V7adXK8ZnGV0IYerkHhF4E8XVcljLEVsE+GM1yXA4jiuOWUeaeK/tjJstzbF8SYrF1auJecwynMK1ejh61SN/wBOvg3+374+8Sf8E7P2i/8Agol498FeHrzwL4WsP2pfjP8As/8Ag7wpZ6zoeqeL/wBm74PT+LV+Eep+Kb/V9V18XHij4p6L4Mfxi+taVY6VpFvofizRY7XQQ9lPcX3i8R4nMOHuCeGsyxGDjS4vzbhTh3OMzyzFz9ll+V51xziqeO4cyrEezc69Clk2RZ7w1huJZTr1KyzbDZ5UorC0vYYTD/Z5HgsJnvHub8PYfFf8Y9gOManCWFzTDcmNxON/1dp4XKOLsyw/L7GhiKc+LcFxNRyLDwjBTy3DZaq2IxFWrVxM/wAt/wBs/wDa8/4KMeDv2WPjb8L/AIs/Fr9m9vFn7Sv/AAS0/aO/a/8Ahl8Q/gV8H/if4M1L4GXfwp0X4fS/E74Ro13+0Nq+oeLI9Y8GfFuws/hR8erXVvCGo+GfGelXeu658N/FNi1l4fXbjbKaOHxXG3BFevWxWK4E4m8NMNm2ZqH1LD8V5DxXx7j+Bsywc8uVSrVyOvQz7L8Hi3h3i80pZzwriczyWp9RzGlLOo8fAmcrMpeGvGeEw8cLgOO6+bYfLMoxLjjq/D+ZYfhCfG/D2YVsfGOHpZzS/srCY7C5vhaeEy/6rncctxeDxksFXeDX0f8AtxfDO5/Zy/4N7/H/AIB8MpoNvqvh/wCB3wpmuD8HNH174UaVrGqeLPin8P8AVddbw7puv/Enxzrvh288SSa3exanc6r8S9Ve81K/v7+51W0t7xre1+q43hSxPiTwZlby2rmWDpeNXhJw3WyPD1sNhqWZ4TD+JHDOU43J8BGpPAYTL8rzTlxGGy/LsVi3Sy3L8TQwGMzTGrD1cxr+J4U1KtTg3M82rY2FDGZh4OeKnEX9rYuFbFYjC4iv4RcV5jl+ZZnVjTxVbMc2y2nDBVMfmmGwdGWY5hg6mY4PKsB7ejl2H+Vvhdrdj8Bf26I9V+E37Hnxm/4J/Wn7Kf7K3x5/aQ/aa+FPxW/aS07xzP8AtefCCTwFqtp4E0T4TfD7wN8YPjj8MvGz+CviVpNlrPiT4kW2vadr/wAMr1NP8Lanaj/hN7a1uPlsRn1TIuGfFvir21HMst4Y4PqZYuEayqrFUeNMRmuUcQcNcTYiriMPy5Hkn9gZLxdkVDPMvnjKWd4jNcfllSk6uRYtYX2sDkX9v5v4WcMwpTwmb8Y8a5V/Z/F/PGGXwyKjg8fk3E2RShh6/NmmaYnH57wzmtTIMypYatl+CwOHz7Ctwq0pV/o3Tf8Agpz+2N+z54K+Evxp/aqh/Z++LngL9qL9gz9or9tb4d+BPgT4C8a/DvxL8GNe+A/wk8K/HGP4Ta34u8TfE/4k2fxZ8KeI/A/iuDQ5PiND4Y+H+oaf4z0ySdfD9xo+uWNlpnp8XYTEcI4nxM4RqSoZnxV4fZTl2Ow2eWngMizjMMRx5kvhrmmDxmVN4nFZZl2F4j4lyfM8ox0c0r4jE8P0M3hjsPHG4eniHhww6fFsuAc8wvPlfDvG3G9DhKrldblx2c5Zl+ZcM8VcXZJnFDGr6nRzDM55TwdmeEzvKP7Pw1CjmuOy76ji1h4V4VfGv28vjv8A8FB/h1+xr4V+K37Rvi/4B/Frw34q8e/8E8fj34O8FfsieD/iH8OP2gtP8TXv7XfwWvfGfwJ8K+BPEPxO+IsXxs8Ean4Z1jS/D2gfEP8A4SLwBqes+J9Q/wCEf1vwY+n+IrSbSzOaMOFfEPhbJJUcdxDnHC3itWyui8BCnQo8TYL/AIh34rYbFvNsoq+1fD8ln2TYaplMZ43NsNisvnip4l0cbkFStmPlZfjVxX4ecQcQYWtheH8p4s8JuJcf7PNZzqT4cliHwrjckxmHzrDRj/adWnleZ42WfwoZdhJ4DEYTD4nAVauGzBYbD+ma5/wUn/4KA+Mv2Pf2cv2ovh34f+FOn+Hv2g/ih8U7r4iXvwj/AGZPjb+1r4x/Y2+GHhDSdXtvC/w8+JvwN8L/ABZ+HfxY+K3xL0Px7o0/hT9orxz4J8M6Jp3wpurbWdO074V6rHbWHii6480jPJ6+Q0KuZ5bjMNifD3EcYT4ow1DGVODOIc7x9fhvGcNZfhswwKzDMeHuC8RkecZnKpxZisFmeJx2PyqhSrYDh2vj/wCzaHuYP2WPjxW6eCx2GxmU8b4HhHC8MYythcLxVhMvwMc+w3E+b4ihjHhsux/EbxuW5Xico4SoYmhGGUZz9fpZpxBh8FOtW/bf9j742n9o79mH4H/G2bxV8LfG2o/EP4faHrWv+J/gndeL7n4Van4oSE2Hio+CF+IGi+HPHthotp4js9Uso9F8baFpfi3QZrabRfEVnFq9hd59/PsDRy/M6tHC0cXRwVbD4DMMBHG18Hi608vzXL8LmeArwx2XSlgMxwuJwmLo4jA5lhOTD5jgqmHx1KjQjXVGn4WT4rEYrBzeLnRni8Lj81y3Fexw2MwLhiMrzPF5dUpYnL8wjHGZdj6bw3LmGXV3VeBxqr4WnicXSpU8VW+ka8Y9QKACgAoAKACgAoAKACgAoA/mH/4NYv8Ak2D/AIKM/wDaYT9rv/1Xv7PVAH9PFAH4sf8ABY7w98YIfD37KXxH8KftB+OPh78OfC/7cP7Cmg+I/g54H03SdGtfinrHjL9rr4U+Hpbr4ieO3+1eJ77wZpXh7ULyO0+HmhDQNM1PXXttZ8TalrtpY2eiw82SylQ8TfDlYh/XcLm2e5xlWHwFX3MHgZYfwy8TM6xeZVKdNqWY4+vWyzKsPgVjJvA5ZQpY+tDBYjMMXg8dlemdtT8OPEj6svqeLy/gzOcxxGYQtUxeJoyx/DuBweX4aU1y5ZRpTxOPxOOxOGUsfmHtMHg44rBYCjmGGzb83/8Agp/4g8ffCn4p/wDBTH45fEPwf+2J4n+Jfws+Dvw++IP/AATl+LXwO8QfExfgT8ANO8GfCa317xZF46vfBfi/RvhX8O/FNx8YNP8AEHiL4j6V8cNNa9+MXw0vvDfhLwtZ+NbSeLwu3HkmMxGWYPCYrCU1Di+fjXlGEzbFZrzTyjPeBszzvgHK8l4YwE8W62X4zAYvL8fnuRZjwxl1KGeVeJc5qZrPDw+t5XnOC9XE4GhmuaZXgMdONbhGv4bY2CwOVyqUs4y/jKOM45q5vnuM+qqnj8Ji6eBo8K4zIeK6tT+xMpwmTYulVxmFqYLNMNifo746fsafAj48/t0/sx/Dvwlpvxx8G/G34jaDb/t1fteeO9D/AGtv2ubDSvCHw18L6zoNlo/w88OfDCH44L8J/Dt98dPi5fHwwbO08D2+l6L8OPBnxLOg6bp2uSaLqenfVZNhMPkPHPFM8mm5cN+F+M+uR+tWzOnnvFfFebcQw4MyWvUzD63z5bgcLkvEXGmc0rcso5Rw3kPLDKc+xFOHxVbH4ziLw54SxWdpLiPxIynL8mo/VFHLJZRknDvDfD9fjXPoUsvlg5xxuGoZpw3wrllVxcpZrxRVz7FTxeKyavSxf6E/8FVvA37Mk/7LPjT45ftMeE/ib440n9n3QNc8S+BfCPwv+Pnx6+A+t+MPHnik6X4Y8JeBo9Q+BfxK+HN7r+o+OvF9x4Z8KaLb+IpdYs9N1DVVubK2t3lunl+QzOhi5YrLY5JhFjeK88zDK+C+GMJXxWIpYHE51xZnOXZXlkMdShVVGOCo5hVw2MzLH+xnicDlOGx9alONNVoVPtspnRqUsbhczxsMu4cwdDF8VcSY/wCrYarXwGTcJZPm2a5rj6NWpGNdzwmTLNKlLAU8TRoZhi/qtOtGdanhZ0fz58afsffs8/sc/sQfszaF+2p8X/2i/Hdr4f8AEPjTX9V/ZW+Hnxj+Nni3Vv2qv2qfjjp9rceF/g54Ct28dXvxx+JFp8J7iDUfD3wa8HXvj2fQdP0u1k+I/wATp7i+0jUPF1h73EdTDf27l+TZJRxXGeZYHhbEcF8EUJKjlOOzDE4LMaOa554j4xYSWDy/KcZi19exGZZ7m7qZbwNkGcVsDl+Jwqp4T23z2QLFV8mzXN8fOhwbl2acQ4PjHiepiKlTHUMiyiWX4jK8p4EeKxEcZi8Xh4yqZN9Yy/KIRx3GXE2TQlSwNSjmFbLl5b8ZP2RZ/BH/AATj/ZrT9rbQvi18QP28vF2vad+zJ+zZ4P8A+Gzf2sNCt/BHiX9oL4veKtX+Dnw/+J/iT4M/GzwFF8YU/Zo+GuuLc/Efx9rn9t+IPEvh34U65Fa+J7q1lsL1ozXL6mZcR8I8NYLPIYniniDJOGeHuL+OsFguTA1J8DcFV838S/EXA5DX9ngIzhgso4lzTKo1MDhZcQ55ickpZxQpzzGVHD9OV4+hhco4vz7FZTiMNwZkOccS8XcOcHYitRpZrTwnE2e5VkXBnBNXNnKtjKNTPs7xfDWU/V5YzGUOFMNmWMhlsKlLLassT4L+0R8DdJ/Zp/4Ll/8ABvJ8BtE8T+MPG1h8Lf2XP2z/AAr/AMJl4/8AEWreK/Gfiu9s/gD8XJdV8R+Ite1y81DUr3Uta1We91GVJbp4LJblNPsUgsLW2giXHGZQzdZljaOEpYHDOGX4XBYOkoWwuX5fHB5fl9CpUhTpfWcTTwWFoRxeNqQVfH4pVsbiHLEV6kmcFYCtls8vwuJxDxeLdTMcXjcR++VKpjsxnjcwxzwtOvWxFXD4GOLxVaGAwk69b6ngo0MIqtSNFSf9OVfk5+rHCfE7w/428V+APFXhv4c+P/8AhVfjbWtKl0/w/wDERfC2l+NZvCF5O8avrVn4X1u4ttF1bULa28/+zodXa40yG+a3ur/T9TtYJdOusMRRliI06SxFfDU3iMM8VPCunDFVMFDEU543D4WvWpV6eExGKwsauHo42WHxP1OpVjiY4etKkqct8PVhRnOpPD0sTJYfFRoU67q/V44yeGqwwVfEwo1KNXEYbDYuVDE4jCU8Rhp4yjSnhY4rCussRS/Dn9jb4RWHxu/4Jw6H8KfjP8fPjL4jm0/9tn9r/SSNR+OEHw48eftWal8OP2p/2gLfw/8ABr4h/EW0s7DxBdaL49XQ7W+8UaN8PZvC11d2uiG1gii8HW+q+H7v0qleOMyjwpzzCZLgcVjJ+D3Cmf4bhiNTExyqtjsbwLCpPMK8J1cTjcYuH6uMeb4evmdbMcNSxmHoZjm9HMKtCnOPkYeE8Nn/AIq5Tj87xWEwsvEj+wsXxN7HDRx+AwX1vhSE6WBjSp4fB5fLO1CWRvDZZSwNV4TNK+W5LVwFfEUZw+MfDfw5/ao+OPwYH7F3hnQ7zSPEvww/4Kf+N5fi9+zd8Q/21vHvw9sfhb+zrpnwVk+Kfw9+C/gj9qTwTqPij4+fFL4aagfGvgLxw9/4D8LP4p8NW2s33gq78KeEvD3h221W19KjKlmf/EOs/rzhnmAyvgbxPo5xm1eliMvxuI45yvinMeFcppZrleBhUljYcLYTiClleCzXF4irlmff2Jw9j82zCli82ngMPw4mVfLpeIWSYCh/Y2KzbOPCWrleXUqtLMcLS4VzTDZTnOfZjleYZg6dHKsXxXi+BuI3jspwkKWOyWOZ5/PJ8JmMML9Yx37b/wDBNfxF4U8R/su694E8G+AfEXwQ1r4N/F342/Afx94Q1H41eP8A9pAeF/in4D8W6hp/inVPCHxm+MU9/wCNPH/hPULu9tfEfhS98UWWmzWNhfQ6HeeHdKfTJ9Oi4+JVPOMiyPNMJmeIw+C4o4Qli8nxqy/LctzXJ6VPH5zw/iqeKw+FWJy+rmOT55lOaUqeNdXG0Mxo4bC45zdDERw9LqyKCynOeIMsxmX0pYzIuIsvjmlFZlj8xy7NVmPDXDXEuXYnB1sTKljMLhMx4dzrJ3iMCqODqYHGzxtDlqVoSxuJ/GbUNL1D4P3X7QXxv/4J9fET46ePfDP7Hv7Hn7YcP7V/7W/xE+KPj3x74R/a2/ajsvh3d3vgfw54a0TxLr+q+CfG3j34QePtI1Xxp408e/D7w7pfg/wDcPH8I9DvJ1utV8O6JyY7GuXBvEeLnSo8P8K8UZVwlw1wLgcNKUcfSqV+K8jwubeJmV4rEOpmWByvB8NQzrLaOfYzGe34yzTOKubUIYzB5HSzSXq4DA06/HfCmWT9vn/FGXcb4zPeMsRVqOlhMDktfKc+eG8NMww2CVDAYjHZlmuY8O1qPDuGw9P/AFRyrh+h9ZlgsxzWng6/C/tTS+J/2B/h14S/4Zd+KPxg066/aY/4Ji/ELxn8ZfE2sfF74kfEDUpfiNo/xF/ZW8NQftPWd7408UeIX8L/ABHXRvjp8RpbzxX4bbSEunfR5Zo9vh3Svsf2mJy3A5r4j8X+G2JoUss4OwXir4F5Pl+W4SKwtfJMq4k8X874Fz3hzAZjG2OoYbifhyhh8Fi1PETqzxWTrM6dSOYTxWJq/DcPZnjI8B8AeJEpSzDi7M+BfFPPMyxWI5q2FzzMss8C828TsqxOMyyo5ZfXhkfF2SYOOXUfq3s8NgM9xGTqMsDXo4aO5/wUP+HWg/stfC3/AIKnfsvfBzVPHCfAzxH/AMEmPD/x3vvBfi34kePviXZeG/iva/Fjxl8Ob3xXpN/8QvEnijVdH1H4l+Gba1m8URWd/BZ6/qng+PW5rZtTe/up+TIMbWzfAcXPGww//GN+IHB2HyP2OFw+G/s7BcWcN8TYrN8goSo0qc3luAxPC+V5hgMFVlUjltTOcd9XVKljeQ3zbCUsuXBFbDYyvVr8R8G+ISz118TWxFTN8RwlmXhpLJs+xHtKkof2hVjxrnuDxeMpQpyx1GjgqVbnWX0OT9lf+CY3/KNj/gnr/wBmO/sm/wDqhfANfqeH/wB3of8AXml/6RE+fWy9F+R9xVsMKACgAoA/m1/4KRT+KfCnxs/bZ+JXxQ8J/tWeL18CfsoeFvF37Cfjf4AeIfiRafDn4B+OfC3hH4g678Q/EXxBvPAfirQ/B3wz8YS+NNO8PeJb3xX8aLVdC8XfDrS4PC+iXOtR2+q+F7346rmGLybKOMM1wSrUOMcFxxg8XluaZhGNbJKnBtHIeDP7MyXDrEOpluKoPPXxdHibhP2cs84gjm+WQw+AzGjjMt9j9LSwODzbOuBMqxlKWK4Wx+SYjA53lmBm6GaV+J8XxNnNLE46UqMqeYUHPhufDmF4c4iVSllHD2YYHOcVicdllSnicROD4zeCpfjT4w+E8fww8f8Axw8ff8FM/jlpX7Lnxsh1bR/iZ428P/Dv/gn38IrPRPh7f+OtW8V+G/C+t6R8PdB8B+L/AOy/Hcen/DzxZoOt+Mvjl4r8X6hpclrqPhvSZtR0D9EeW4PJPFDNMtyOVTEZFwb4o53j+O+IMbWeKoYnheOb4mrg/DZqpzYbMMxzXhylhsiyLJMFRhPKcDXq8c5xXwmJjDMcf+cYXH1s48NcjzLOZvEZrxT4XYDL+D8lwr+o1q3FOIyaoqviFCrh4wxOX4XKuIMfRznOc9xM6tOrUyvCcJ5RTryqrLaX6Ff8FTP260/Y0+FPgbwz4c8Qab4O+L37Rfie6+Gvw9+JPinQNa1r4ffB2ygsorrxv8Z/HEOjadqEl/a/D/RLqO+8OeEIYpL7xr4vu9B0KKFdLk1m/wBP+JzbE/XczwXDFLMamSRzLB4/Ms2zylTlUxGVZBlqprGQyePK4YjibN61ehlHD9Oq4YXB4rE1M5zGpDBZZUpYj7XB03gMpx/EdbAwzr+yquX4LBZRKssNSzfPcy9usvo4+pCXtsLkWHWFxWZ57iMPGeI/s7B1cDgV/aGNwbX4+/sIfEHRf22vhh/wS4/Zx+Ivxn+Ivxn+GeoaX+3x4k+PF1L49+JPhPXPiv8AFP4O+M/DT/DfSvH/AIn0fV/DviXXrPT/AAv8W38fReH4tbuNGkvrXRJbmKdvD0dvZ/T08Bhs7zHBYvF5f9Sw+VfRv8NM4yfAYbFV6VDA8T458BcJcU5lH2dWE8VmXD2JwuaZLQzHEqrUpYvPMVmNGpLE4jD4t/O47G18pjm+XYbHvMKmZeP/ABJkmPzaeGhTq4vhaOX+KPFGSYenSUPY4DA8Q1MnynMKuBoxpwWCytZW6VLCzxGHnb+HcvjHx7ffCLRP2j9E/a3/AGlP2U/hLH+3X8D/AIY2HwQ8U/F7xV46HxV+EH7WviH4ffCbx/8AF2X4aeLdF+IOsxaV8G9FtvBHgf4weNtRu/CPhPxNpus6t4r8Q6HrOqW+tt8nhswxGZcNUeKM0ni3xZn3gt4XZzkGe4apQyzLMJmscNxrQ41zieLVTD5Pw7xFxNLA8FcSLNc2+p4LHYOGcQy6vyxx+Dre1i6FHAZnmGRZdTpUchybxW4qwuc5ZXhWzDE1cox/DXA+d8NZTRws44nNc6yDhzNc341yrFZNlcMZicNKXDkMVhqlLDYapQzf2cvil4/+NP8AwUM/4Ni/iZ8UL3VtU8c+Jv2ef+Cgp1vV9fvIdS13Wl0j9nrx9oOla5reqW7y2+ravrWjaXp2q6nq8EssOrXt3PqMUsqXKyN+ffSxin4U5nimsMq+acJeFue49YPDPA4P+1uIMNwPnecfVMC6dH6hhf7UzDGfV8B7GisDS5MKqVNUVCPm8N8sMxzTCUvrSwuVcZ+IeRZfTxuJWMxmHyrIOMeI8lynCYvGqtiPr2KweW4DC4WvjniMRLG1aM8VKvWlVdSX9rFf5QH34UAFABQAUAFAH4P/APBV/wCHPwv8SeMjp3/CSfHz40/tk/GX4Qz/AAz/AGHf2WvhX8X/AB18N7D4V+P9Nv8AXbnWv2rZZPhz4h8LQ+CNC8Lanrvha++I/wAZ/iVc6lpeh6J4K0jwh4RiutZ8QSeG9d/VPDCvnsZYyhkzyXJMvwOeZbxBxrx/nWWYPMqGRcMU6WFwtLIK8MfhsZRxVDMKmFzSrlnC+Aw0804szfMKmFrqrl2AVfLOnFV8rw2GyjMuJcPVxXDWClmOA/1WwloYvxAzvGSw+J/s3CSi6WLq5lh8uoxwix/1qjlPCOW4rFZ/ipYPEVlXxXhP7aXwD1DUPEXhT4QaD8a/jv8AtEf8FYviX8MfgNY/CTUvBvxV8d+BfAP7GGnfDrStC0D4i/tWeI9H8C6zoHhHwT8MfE/jSw8UeM9cg+IWjeIvFXxz8U30Hwo8PadreiW82n+H/teDs/wdXiPM87yfJMm4V8Jcn8RM14i4xx+Z5Vgs1r51wzmWYUsflfhRCGYwxUM0zWvw3QeR5NkeUzw1LLKWY4zi3N62GVJZnV+V+rYnAcFZRhuLatXNs0nwBW4VyHIcFi61DE55xtDCZlHEcZUMwoxw+ZQnlua5jlFfN+LsdONHLMFw/gMHgorMce8tx3qv7Tf7E/wF+Kn/AAUB+Bfwf8ED42aN8XvFjaj+2N+1P8TtC/as/au0zS9E+FXgLxNpOi6J4S8OfDK1+Na/Cjw5f/H34p3MXh9bKy8FwaTonw78KfEp9A0+w1w6Jqen+JwFxdm+TZBxPxByZV/qxwbHCZJw9lON4b4bzGWZcYcXf2viMmwmLzPHZTXzPFYHhnKcvzfiXMOfFupXxtHhjLK8nlmZ4ui+niXC1MXw9lGX5pXni+IOMI/6t08dhJzyv6pkPCGUZNT4v4kp4bLq2EjDG+xx3DvDmWzUJXzPiirnmJnisRk9ani/bP8AgrLqnxh8V+NP2C/2Zfhj4Zm8YaB+0b8e/iFZ/EvwjN8ZPFv7P3hjxzoHwu+Bvjr4g6R4J8f/ABZ8AaJ4l8daD4AvfEFhZeKfFej+D9A1jW/GOneDm8J/2dc6Xq+phfmvCzCZbUzbjPN80qUaceEvDfNOIsuqV8vo5vHB5rX4w4H4WpZtSyivVo4fM8bl+C4kx9LKcPipwweGzrH5ZmuKrYWnlyxdD3czqvA8JYrG4fEV8Njcfxlwbwxz4OnRlj5ZbmmF4nzrMaGDxGIlCnl31+XDGDy3MsyhNYvD5Djc3pZfTxeYYjC4LE/nP8DbHT/jd8av2Zf+CeXxTj+NXhb4WfDr41/8FCoPjv8AA29/ae8f/EjwjN8Svgv4a+BHiX4VfDL4ffHjRtM+E3xV8efs5eHfDPx9ufiN8OfB3xGRPFGg3dtZaB4oW+i8DaZHa/pmJdKeT5/4lYGpgMzxv/EKOD6/Cee1+HcFlGeU62YeJ+f8D8UZ9xBk1PFZpkb4xyurwlW4XhxBlaeGxOV5jQzSk6ebZjiq8vm8zli+H608ihh6WAq514o8K4fNVgcRWxeVvh7M/BjiDjzL8Jk7xdKGKynB8TZjl2AzjiDJqjdOObZfm+EwbWR4ylQqcB8N5fGvxA1L4OeH/wBpjQf2xf2n/wBkL4OTf8FBPgH8LtO+BPiv4zeL/iB/wtr4M/tia/8ADn4NfEL4yy/C/wAY6J8SddttF+CWiQ+AfAfxl8b6ne+D/B/ivTNZ1nxh4j0LW9XtdfbDFYqjHIsy4jyrE8NcOeJPFXhv4G8WwzjNKGR5PkmHo5twbnmL46lldfMcO+H8hzniDOocO8TY3Dzp4Oea5bPF4fKYV6FDGYCp6eKo0sFmeYZDgaXLw5kPixxjg84yuaxOY4mplOO4a4Dz3hfKYYV/Ws4zvh7hnNc443yjE5PlkMbiMLOXDcMVhqlLC4apQ8E+EfxY+Ifxx/4KPf8ABst8Ufitfazq3j3xP+yZ+2+Nc1nxFewap4h1xND+D/xs8OaPr2vatbSS2+s61rmhaRpmrarrUE00OsX95canFNMl0sjf1X4O5Vl+TcY+IuDy2ng6OGq4ngzNKlHL8NLA4ChmGecD4DOs2oYHATp0ZZfg6OaZhjKWFy+VGi8BQhTwjpU/Y8kfznOZL+zM7w0Hi/q2VcZcf5Dl9PH4mOOx2Hynh7xEzzIsoweMx8a2JWPxeCyvLsJhMRj/AKziZY6tRnipYivKs6s/7F6/o8+BCgAoAKAPx6/4K2aB8WYdE/Ze+IPhj48+M/Anw+8N/tofsT6F4g+EfgzTtL0i1+JereLv2qfhjoU114/8bMbnxJfeEdM0G+u47TwFoo0PTdR1t4NX8RahrdtZWekQ+ZgXUoeI/hy69SWLwma8QZllVHL5/u8Jg5UfDnxGzjFZjVjTanmGNrVctyzD4KOKn9Ry6jTx1aODxGPxWExmWeniJ058BeItOhRhQxmE4Kz/ADCtmX8XFVKKq5NhMJgcJzrky2nCpXxmIxuLoRnjsbGeFwlPEYPB0sdQzP43/wCChXw5+Kc37T37UX7XnxR+EFt8bf2Rf2Vvgl8GVi8M+Fv+Cgnxs/Z08eeHdP8ACUXjb4lfG7xN4Y+E3wBmOl+K/Hz6X4n0Kez0X45+I/h7aa7ovhTSrPw7eXtr4gN/pnNkOJjkONxnEGdc0KWZ+KmQZVlOZYaU82qZTlTwPBnD2AnLJ6rhkuLwmH4vzDMswznAVMTiM1qYSah/Z0UqNHNfWxNCWc4Xh7hrI8RGOP8A9UuI8xzDAYvB0MHhswzvHZnmU8HQqZyo1c4w0K2Q5Bh8HluNwuElldDHY7F1K+IdTB1vq37qfGDw94x+LfwN1HSfhH8XNe+B2qeLtB0i8sPiZoHhnRfEfjHQvDF5Ha3+qL4asfFyXeiaT4r1LQWn0/SfEOtaVr8fhrUbmPWG0HVbiyS2fTjrCYzBYHPaVbE1cO8ojnU82o4GoqFbHwwGBzGM8BhsxpfvMtp1sfDDTrY7BQ+uLBUsRh8vrYDF4ihmWC+a4SzHBYmhlGYYXCUsTSzDA5fWymOZQqVqGGljI4WrhMTj8H7WMswVChNuWBr4mNGvXcPrcsRh41sNiPzB/Y70L4v/ABZ/4Imfs62vhb9oPx78LfG+p/s8pqvin4wada6b4x+KmpaPYQ+I7nxBb6L4i8Yf2ha6F4x8RxQpbx+PrzS9f1DQTJcX+maaNV+xX1hj4xVKmE4LxGa4SSwVDLPCHhrPMRl+BX1SnmEsP4P5ZjqOXvFUWsTgcHVzR4avmFTBTpZhicHTxOEw2OwNfFrMKHrcDwpU+M89y+vD+0a1Txe8Q8nwOLzJrFrCTXjDnuDjj8RhJQjh8yq0Mup16WGwmIjHL44qph6+KwuMweGqZZivlDW/2bfj7+1T/wAEtf8Agmn4s8H6p4d8Y2nhb9hy5fxlB8Ufi/4m+Gtt4Y+JfxG/Z18Kad8M/wBqu68X6fpHiG71jxH+z7r9nrXieMXIg161HiG+8R+GtQXxDplvHP7viHCOU8Z59n08dQyDLsBwv7DC8R07+04DxmE4g4J4kxvEuCy6ChTxbqcN5BnmVVIQq0a0/rNLKarWSZ3ntWjnwbi6NTCVMtrYLEZ5iJ+K2MzDG5DKlDEf685Bg8f4i5LiOBcTiJtyoU81zjPeHcxjz06mElPJIVZw+u4PK0eg/wDBPD9t3wr4p+Pninxz8XtL+M3iDx5+0t4n+DnwM+GnxVvdD8Pw/CjwP8PNO+FXiv4hfs3fD3Wre98aw+P9L+In7Rvg7S/Gv7Umu6hpfw41Hwlpp+LfgvwP4p8Z2OvaTpWlL34F/W1mWChlVXIM54i4l4x4qzXK8byp0c5yzh/I+JKvh1lroTxEqNTwl8Nc1yPBZ1QzCGW4KvxjQ8SauS1cfX+s0IeHjsJWynC5PHE5nQzvAcGcJcM5DDMcHUnWljaWbcZYjw/zjxGxc61OhGvg+PfFrKcZw7ktXCV8fjKvC2Q8GZtjMJg8FjnjKv0N/wAGzX/JFf8AgqT/ANprf23P/UT+AtfDV/49b/r7U/8AS2fp2E/3XDf9g9H/ANNxP6T6yOgKACgAoAKAP4Nv2Dv2wvhL4B8C/wDBXH9kv43f8Ewv+Cl/7d3w7+I//BY39s/4h6r4o/Y3/ZY1T4yfDLQL+LWvhdb6FosnxM0H4m+APEfgf4y+DNa8DWPjexl8NTaf4i8J2ureCfFGi+ILW/voDZ82IwlLETwVaUq9HFZbjaGZZbjsHicRgcwy3MMNzqjjcBjsHVoYvB4iNOpWoSqUK0HVw1fEYWt7TDYivSqdFDE1cOsTCCo1KOMwmJy/G4XE4ehjMFjsDjKbpYnB43BYunWwuLwtaD9+hiKNSnzRhUUVUp05x+wfDv7Vn7Guj+HPjX4d8Q/8EJv+Dkn4tXH7Q3wuvPgf8WfGvx3/AGbP2hPjf8Utf+DN8t0s3wt0n4rfE79rLxN8RPBHggveT3R0XwH4k8MxTap5WtXTXGs28GoR9FaMK+Bll86VGNCtn+RcU42VGlTw2IzPiHhnG0cwyDNM0xOHjSr5hUyjE0Yyy/DYqpUwGFpVMVh6OEhh8djqWIxw86mFzDCZlQq1Y4jLsDmWW5VCdWpXwmU4DN6UaOaYbLcFiJVcJhP7QpwprGYinRWLxHssP7XETWFwyo+Kfth/tf6P8SPgX+1t8Kv2Zf8Aghx/wXK8M61+3tb+FPBf7Rd38X/2MfjBqvw58OeHtL8HWHw/ufjL8N/hTb/GDxj4Vm+OmgeFPDng+10eOzg+Hdl4tv8Awx4d1Hxh40E3h61F5w4zL6ObLLMlzSc1ww+P6fH+dSwyhPOaWPfFuG41zjD5BKrGFLBU+Jc5hmFTGx+s0sBl2KzOtmVHLccqay6ptlVeGQyjmeV0I/2xk/AlXgbIMPUrV6OWYvLYZPXyDKsHxHWpzqYnF4TKcsxNShTxEqGMzOvgY1sqhi8HDMK2Po/o94J/4LD/AA18B/BDwr+zrpP/AAQu/wCC9Nx8IvCXww0b4PWPg3U/+Ca9vfaNd/D/AEbwvb+D4vD+p2Nx8YHtr6xu9BtxY38FxG8V3FLMsyuJGB9jivER4zxfEGKz3D0MTDiXEZjWzLCKLhhpQzOpVnXw1KEHF0aEI1XSoRpuDoU4wVJwcIteZwxhqvCeDyPD5XjMTHFZFTwTwuZufLjp43BOFT+06lWOrx1fFQeNrVt54mpOo7ts+OfAn7SP7DHgDwx8TvB1h/wQK/4OM/E/h/4r/BfVv2bddtfiT+zB+0D8T7zw1+ztrayrffAz4Va14+/ay8Q658G/hgxlEkfhn4V6l4QgjltdLlEhk0TRW0/DEznjcHicHjalTGPH5rkGd5pjsTOdbN85zXhXEyxfDmLzrOZt5pm0snrzq1MJTx+Lr0PaYjGVa1KtWx+OqYntw8vqmYYHMcHGng6mVLNP7JweFp06GT5TPPI0o5zWy3JKcVlOCr5mqNKOJr4fBwq+yp08NRlSwtKlQh9Z/Fj/AIK2fB344/BTVv2dvij/AMEJ/wDgv94o+DmuaP4e0DVPB/8AwwJ4p0X7VpPhTUdI1bQLT/hIPDvx/wBJ8UwfYNQ0HSbjz7fW4bm6+y+VezXMM9zHN0V8bicTneB4irVefOct4nyrjLBYzkpx9jxJkmdYbiHK8x+rwhHC1PqucYTD4z6nVoVMBW9n9XxGFq4Wc6EubLMNRyfKp5LlsPq2WT4bzPhGWG5p1r8PZxkOK4ZzHL/bV5VcQvrGR43FYL62qqx1H2v1mhiaWLhTxEK/xM/4Kw/BL4w+OvhN8TPiL/wQc/4L6eIPHfwOu/F1x8M/Ei/8E+/EWjX2h23j7w1P4Q8caBqC6B8e9KtvFvg7xd4fnWz8R+BvGMGv+DdYnstJ1O+0KfVNF0i9svNlhMNOrmtapQpVv7c4czLhHOqFeCr4LN+HM1xGFxeMyvM8BV58DjqKxeCw+KwVTE4eriMsxUJ4jLa2ErVq06nUqlSODweBhVq0qGX51lPEOXyo1J0MVl+d5HHEU8tzHA46jKGNweIpUMXisLXeGxFKGPwWJr4LHxxWEqzoy+c/gp+1t+xZ8Ata1bW/An/BAf8A4OHNUN98OfEfwa0PQvih+x78XvjR4O+HHwZ8YXMF34q+EHwh8E/Fv9p3xp4T+E3wz8Qz2tqNX8HfD7R/D2j31nZ6dpNxbvo2laXp9lriKccZlGbZJj75jhc/wOByvPcTmEpY3OM5yvK6VejlWW5nnuJdTOMZgctp4ms8Jh62OlCOIksdUVTHxjikRqTpZrlucYV/UcXk+bYzP8op5elgMvyvP8xmqmYZ5l+V4NUcuwmbY2V1Vx1DCwrQpVK+HoSo4fE4ilV5Dwb8ff2DPBnlmL/ggN/wcb+LH06T4WweEZviX+zR+0R8Trr4a+Gvgp8R9B+Lnwt+H3wrvvHf7W+v3vw2+GXhP4i+F/D3iaP4deDrjR/CGtTaNpem+JdI1rRdOstNt+2jjcVRxeEzH29StmuEzrCcRSzjFP63m+YZzl+TZ5w/l2NzrMsSquLzyWAyfiXPsJhKWb1cbQpVM2x2YKk8zxNbGz48VhMNjMNjMBVowp5XjcoznI5ZPhV9SyfC5dxFVwNbPqeWZZhPYYLKa+a1MtwH1nGZbRwuLjRwlDCYevQwdOOHXTeP/wBq79jDx/r+ueMf+HDX/Bxz8PfHeu/FvxF8dG8ffBX9l749fBTxnofxS8beE9P8D/EHxP4N134X/tW+FrnwMPiZ4Z0uwsvibovg8aJ4f+Il/bQ+I/GOlaz4oii1pPMw+EpYTDYLBYZ16OCwGD4gyujhaeJxCpVMl4oznD8RZ1kGJ/e8+JyCvn2GpZxg8mqzll+TZi62LyShl1bFYqVb0cRiamLq4yvilSxFbHvh2riJ1qFGpfG8J4DG5Vw7mtOEqbp0s5y3KswxWVRzenCOY4rKp08rx+JxWX4fD4al9b/Bb/gsZ8Mv2ePhb4L+C3wb/wCCFn/BfTwT8NPh/pI0Xwr4btP+Cd+p6kLG0a5uL66nvNX1z446nrut6tqmpXd7quta9rup6lreuavfX2ravqF7qN5c3MvqYzG4jH1adXEOkvYYPAZfhqNChQwmFwmX5VgcPlmWZfgsJhadHC4PA5dl2EwuBwWEw1Glh8NhcPRoUacKcIxXBh8NTw6xDjKvVq4vG4/M8ZicViK+MxmNzHNMbXzHMsfjMXiqlbE4rF47HYnEYrE169WdSpVqybdrJeof8P8AT/rCv/wX+/8AFcn/AOOOuQ3D/h/p/wBYV/8Agv8Af+K5P/xx0AH/AA/0/wCsK/8AwX+/8Vyf/jjoAP8Ah/p/1hX/AOC/3/iuT/8AHHQAf8P9P+sK/wDwX+/8Vyf/AI46AD/h/p/1hX/4L/f+K5P/AMcdAB/w/wBP+sK//Bf7/wAVyf8A446AD/h/p/1hX/4L/f8AiuT/APHHQAf8P9P+sK//AAX+/wDFcn/446AD/h/p/wBYV/8Agv8Af+K5P/xx0AfhL/wQJ/4Ks/8ADLfwH/bS8Mf8O2v+CsH7Rf8AwsX/AIKR/tG/F/8A4SH9lj9jv/hbvhfwL/wl3g34N6f/AMKu+I2rf8LF8Pf8Ix8YfDH/AAj327xf4J+z339i6drnh65/tO5/tLZCAfu1/wAP9P8ArCv/AMF/v/Fcn/446APKPjD/AMFhfhf8ffDmg+Evi1/wQw/4L/eLPD3hn4ifDf4r6Jp//Dv7xDoX2Lx/8I/GejfEL4e6/wDa/DXx60a+uf8AhH/F+gaRq/8AZV3c3Gi6t9k+wa3p2paXPc2U0U4RpZnk2cU1y5jw/jcVmOUYi7f1TGYzJc14exNb2Mm6Ff2mT53mmD9niaValD619YpwjiqOHr0nVftsuzfKqvvYDPstqZRm2H2+t5dVxGGxVTD+1jatQ5q+Ew9T2uGqUa69nyqqoTnGXzl8Xv22f2SPjp8Ybr44fEj/AIINf8HE2peL9dg8C2/xA0TRf2Qfi/4P+F3xjj+F2oS6r8NP+F5fBzwh+07ofwr+NB8B380kvhwfEvwj4mS2h8mwuEutOs7G0tryq+S4x47L24VlnVHibDU67eLwmX8T0MHgsBR4myzBYv22Ey7iCng8sy2lDNsHRo4ynUy3LsZTqRx2AwmKovMZyzXBU8DjZSlRhlON4f8Aa0ZPC4ypw7mVfFYrMOHq+Pwro42tkeMxGPx9XEZZUrywtT+0Mxoun9XzLMKWJ+jNJ/4LCfC7Q/jR4y/aF0z/AIIX/wDBf23+MPj/AOH/AII+Fnivxg//AAT98Q3Tah4B+HOs+LvEHg7w7baFd/Hmfwzo8Glaz478VX813omjadqWrzamg1q81GPTtLSyWEX1Ghm2FwrdOhnmcYbP81g5SqfW82weU4fI8LinOq5zpRoZXhqeHp4ahKlhFKVfE+w+t4rE162eIjHFVcprV4xlUyPL8xyvKnGKprCYHNsbhMwzGioUlCFV4nF4DBVJVq8ateEMLRoU6sKEFSPHX/4KT/CrxN4O8f8AgH4tf8EW/wDg4j+LPhHxx+0tZ/tPwaF4k/YW+IMdl4Y8Z+HPHfhX4j+A9H0ScftMXWsR+FfCPjHwXofiGLwgdWXwLe6j/aFlH4Q0/wAJ3kfhW1MH/sVPgudNuWZcC4rOMfkuay1xX17Nc44uzCnisUneGOqZZl/F+KyLLnmP12VDA4DLKyn9cwWFr0HjUsfU4sjW1y/jDKsuyTNMuShCh/ZeF4V4e4Zx2FoOlGk8LHNpZDPM8bVwUcJXqYjMsYq1XEVa+LxWMyf2qP27/wBlX9tHxP8ACzxr+0J/wQk/4OOfEPi34Jx+LY/hb4j8CfsxftDfAzV/CH/Cd22m2Pi6SxvfgR+1x8NZrq41yw0mx0+6utTa+uU0+Oawt5YbS8vYbjno4Sjh8wxea0PbUsdjsroZLiqsMTiVCtleHxs8xhg3h/a/Vo0p46UMTiOSjGeLq4XAPFSrf2dgFh+meJrVcBDLKjhPA08whmsKEqNFpZjSw1XCUcW6jp+1lWw+GxGJo4Zym1hoYvGewVN4vEur0fhf/go3+zj4T8PfAHwxZf8ABCv/AIOLdb039l/4h678Vvgjc+Pv2S/jd8UPEHhPx/4j0Lxt4Z1PxDqXi34k/tU+K/FfjmRdB+Ini/TNK0/4g614q0nw/b6nB/YFhpkmkaI+neh9Zq/2phs6i6dPMsJw/mfC+HxNKjRo8mSZxDAU8zwsqFKnDD1a+Mp5Zg6dTMatKeZKlCtThjIwxeLjX8+WFozwOPyycZ1MDmebZRneMoTq1ZqpmWQ4nD4zKa0Jym6uHo4TF4XD4r6lhp0cFXxFKNbE4etUvJ/l/wDtr/8ABVP/AIWN/wAFtf8Aglb+0f8A8O4P+CrXgT/hSPws/as0T/hQ3xI/Y/8A+EX/AGkvi9/wnHwk+Img/wBr/A74Xf8ACw77/hP9D8H/ANrf2z45v/7c0n/hH9B0zV9R8q7+xeTJ4+a0vb4CvS9rRo83sv3lefs6UeWtTl707O17csdNZNLqezlVX2GPoVfZVq3L7X93Qh7SrLmo1I+7C6va/NLXSKb6H7A/8P0f+sOv/Bdr/wAV8f8A43K+O/sn/qZZT/4Wf/cz7H+1v+pbm3/hH/8AdA/4fo/9Ydf+C7X/AIr4/wDxuUf2T/1Msp/8LP8A7mH9rf8AUtzb/wAI/wD7ofH/AIh/be/ZZ8SfBg/AO6/4IYf8F6tO+Hlv8WPEPx30L/hHv2OviV4e8a+DPjR4n8f6/wDFDVfid4C+Juj/ALRdp8R/A3i4eOvFPiDWdP1Dwr4p0pNJg1W70HTILXw3KdHpUcqqYaPDSwmc4DBy4QyfB5Bw7VwuZTo18BkuCyeeQUsslWjD2mOwdbJatTLcdRzGWMjmWGqSWYfWZvnFPM6VWpxJPEZPmGJXF+NqZjxHSxGXxrUMzx1SvgcUsTKhOo6WFrUcXlmX4zBzwMcK8DjMHQxeDdDEQVQ4eb9qD9kST4e6N4Btv+CI/wDwcOaVe6B8TNX+NOmfF3Rf2b/jlpP7RyfF7xForeGfEnxHu/2kLH9p+H43ap4n8R+GG/4RbXZ9V8c3tlqXhWK08MXNi+gafp+m2vXPDV3Xy6tQzPJcCspyvMcjwOGy2tSy/BQybOMes1zjLK2DwlCjhsZhc2zSMc1zL65TxFbGZtTpZvWrSzOjRxdPmhiaCpZlSr5ZnWP/ALXxmV5hjq2Z0q2YYmePyLDrCZDi6GJxeIq18FWyPC82EyhYGeHp4DB1cTg8PThhMZjKFfrtO/bv+DnhXw58FfAXw4/4I7/8HA/w8+HXwh8SfE3xJfeGtA/Y3+JZ1T4mXfxZ8FeOfC3jOb4j+NJv2lf+Eo8Z63rms+Or7x7qvjLxlfeJ/Gdx400/TvEFjr2mavHJqL4Y/LKea/X6OZYrIK+W4zgbG8BUsow9aGXZbl+T4vH8N4mlDLcHl9LD4XLlhMHkNfAUJYChhMZCOa4yrDHU44jMaGZ64PMXl3s6uBwWdwzD/W7LOMsVmuLw08xzDHZtllLHRjVx2Kx1atWx31ieJw1Kth8wqYzK55fg6WAllklh8qr5T5z8B/j7+xD+zTd6XL8Hf+CGf/BxPoOlaN4c8Q+ENP8ABHiH4O/tYfEj4WR+GPFekahoWvaHcfCL4mftl+MPhdfadfaZqt/CLe/8IXK2c9wb6x+zX8cVzH2ZhDF5rl+bZVmeZ5Bj8DnmVQyTMqWLjga9SrldKWDlSwtHE1MFLFYJUoYDC4enVwNbDV6eDpywMKqwdavQqc2Cq4bLcdgMyy/LuIMFjcszSed4KvhZ4/DunmtSeIrVMbUhSxsaWJrVMRi6+KqfWoVo1MZNYycZYqFOtHU+Gf7Sv7F/wr0f4g+H9G/4IUf8F+/FWh/En4UXPwE1nSviz+yr8YfjNZaF8Brlp5H+Cnw9j+Kn7THi4/DT4XpNcNPH4S8BN4e08T2+mysrvo2jmwzx9DF5pl+Ky7H51luIjmGY5VnGZ4547kzrNM3yH2jyLNcxz2lTp5xjMxySVatWynG1sbLEYDFVsRjsPUhjsTiMTV1weKw+X5lg80wWUZphquW0szoZZgqWC/4Rsto53UoVM7pYDIpVJZPhqWcSwuHhmVKnglSxOFo08DOH1CEcMvlr9rn9rP4DeAP+Cfn7d3w++FP/AASl/wCC4Pwv8UfHr4EyeBvFH7Qf7YXwE+LHjTQvDXhrwtZ3Fn4I0vx18aPjH8f/AIm+JvBfwn8BWupajHpWkaaToejtqN5eLpc1/fXd1N6NCeNqzw9CtmeUVacs2r51jfqzwtLF5tnOMo4XDYrNsyq0MLRq5nmdbDYLC4eNfFzqOjQoxo4dUacpxl5dangKNKdShlea0Xh8ojkuXRrxxE8Fk2T069TFQyvK6FbE1aGWZf8AWqs8RVpYSnT9vUVKWIdVYfDKj9bfsKf8FhP+FZfsRfscfDf/AIdbf8FjPiD/AMK+/ZV/Z68Ef8J78Mf2I/8AhLPhr43/AOET+EfhDQf+Ev8Ah74p/wCFm2H/AAkvgbxL9g/tnwnr/wBhsv7Z0C90/Ufslt9p8lP0ajiuWjSj9WxcuWlTXNGjeLtFK8Xzaxe6fVHz6lotJbLofVP/AA+7/wCsQ/8AwXE/8QE//GxWn1z/AKhcZ/4I/wDth8392X3B/wAPu/8ArEP/AMFxP/EBP/xsUfXP+oXGf+CP/tg5v7svuD/h93/1iH/4Lif+ICf/AI2KPrn/AFC4z/wR/wDbBzf3ZfcH/D7v/rEP/wAFxP8AxAT/APGxR9c/6hcZ/wCCP/tg5v7svuPjj42ftifsw/tC/ERvif8AFD/git/wXs1HxJqXhzQvBvjWx8OfstfFbwH4N+LPg7wtq19rvhjwj8afAPgb9ozw74L+MHhjQNW1TU7rTdD+IuheI9OSLUtQ02e3n0m9urCXmwLw2XZhWzHDYDFe2r5plue1cPXofW8unxBk1PD0cp4geV4qdXLnneW0cJhKeEzJ4Z4mmsFl8nOVTLcunhbxlapjsLRwleVWKw+DzHLMPi8NKWDzKhlWcNSzbKaWaYWVHMKeWZjJc+JwcMSqLlUxDpxpvGYz6x574j+OP7Fvif4r+Ofjdd/8EUv+Dh/R/iV8S/Eel+LPHet+CPht+1z8ONO8Sa7omnWOj6NdX/hL4fftmeGfBot9K0jTbDSdO0y28PwaXZ6Zaxafb2UdoDCdMnrQyGpQq5bhswg8NnmP4lp08Wq2Z4aWd5pmX9rZjjq+EzOtjMLinjsdy1MVQxNGtha1GnSwc6DwdGlh4Y4+NPMk44qjFXyfAZApYSlDLp08oyzBvAZfgqNTL1halCnhcPKp7KdGVOssRWr4x1HjMRXr1PrD4Z/8FZ4/hxrPxe1hP+CV/wDwXm8Qr8V/iZcfEY6drf7DWt6nYeEPtHhDwj4Ubw54Zi1v45a02maNJJ4Vk8QTWGmPpmjrrWu6rNp+jadHMUcoV40soweUzwmLqxw1XiCrUxEqM3WxKz7iTOc/9nUqTq1K/s8FRzWnluHjPEVY0qGEhDBrBYFYXLcFdWXtcfXxyUoOrg8mwUaMU+SMMnyzD5fGtKKaovE4h0ZVK9alRoSrx9jLGfW8wWLzLHeA+IP2sf2Vtc+FPwx+Dtn/AMEVP+C+fgrwt8FfEnibxd8Ita+G37M3xi+HnxK+HHiDxrdeILvxjeeFfi14R/aU0r4mWMHik+Kdftdd0uTxVPpOo6fqH9nT2LWdlp0NnhVjQqzyibwuZU3knDGC4KwPsJYjDqXCOX5Zk2T4fh7Hewr0/wC0st/s/h7JadaGYfWauIxGW4XMK1WeY01izpnja1SWdTrRhXfEHEWK4tzT2+Ho1Y1OJ8XmOYZtUzzDQnBwwGPp4/Ncyq4aeAjhqeGpY3FYKhThgK9XCzxfEn7SH7H3iHwb8JvAtr/wRJ/4L5+BdF+CnhjxP4H8CXvwo/Zs+NXwl8Wr4G8dXlrqXj/wZ4p8d/Dn9pjw1418eeG/iBqtlba142sPGuv6+fEuvI+vanNPrM9xfS6Yz6pj8bVxuKyyrUjickyvhnG5dHBwpZJmHDmRw9nkeQ4/IqLp5RjMoyWHNTyvAV8HPD4OhVxOFpQWExuNoYjnw9SphsMsPTq4l1KedY3iShmNWrUr5zhOIszdd5lnmEzmvOpmWGzTMFiKqxmKpYqM6/7iU7zweClh/mf4q/8ABRbwrpH/AAVb/wCCP/xE8Df8Ey/+CnXwv8Gfst/Db9rbwT4U/Zt1L9juPwx8a/iD4e8Tfs+6v4H0i0/Z5+FcXxAnj8b6H8N7Ewav47ZNZ0geFvCdlcaptvjCYG/MPH7D4njXgXibDYzNstyfFZpUy2tXznijFxynKaVWHEGV4yUsVi40q0MPGs6P1bDQhR5PrFXD4eEYQkuVZPRw+WSweHwmHqxw+GhUhTo01OtVlzU5803KpOVWvVnOUqtetWqTrVqkqlarOdSUpP8Ae/8A4fu/9Ya/+C83/ivH/wDG/X8Af8Qb/wCrq+DP/ic//gs+q/tD/qCzD/wm/wDtw/4fu/8AWGv/AILzf+K8f/xv0f8AEG/+rq+DP/ic/wD4LD+0P+oLMP8Awm/+3D/h+7/1hr/4Lzf+K8f/AMb9H/EG/wDq6vgz/wCJz/8AgsP7Q/6gsw/8Jv8A7cP+H7v/AFhr/wCC83/ivH/8b9H/ABBv/q6vgz/4nP8A+Cw/tD/qCzD/AMJv/tw/4fu/9Ya/+C83/ivH/wDG/R/xBv8A6ur4M/8Aic//AILD+0P+oLMP/Cb/AO3D/h+7/wBYa/8AgvN/4rx//G/R/wAQb/6ur4M/+Jz/APgsP7Q/6gsw/wDCb/7c+Bfjj+1L+xx+0V8aNR/aG+KH/BDj/g47f4x6t4N0L4e6j40+HvwY/au+C1xdeCvDV3fahonhp9I+C/7Znw/8PjS7HUdT1HUhAmkqbjUr251C6ae8mec/XcP8KcS8MZVi8kyfxf8AAqnlWOzZ55i8Fjs7yDOaVbNvqOHy1Y5vOeGMfUjWhgcLRwtPknGFKlGapwi6tVzWNx0cweWyxeAx1SeUYLE5dl1SGEjQq4bB4zGzzHF0lVw8qVSo8Ti5qpXqVpVKtWNDCUZ1HQwWDpUOH8QfGD9hDxL4/wDEHxSvv+CGv/By1YfEHxZovgLw94q8VeFvBf7cHgnUvE+lfDHwpp/gnwLD4iPg39urQYNbuNA8N6bb2UWoanDdaje3Muoatqd3e6xq2q39762EwHGuCoPC0PGH6P7wn9t51xFDB4jEcG4zBUc44hzCWaZvisNg8XwZXw2Fhi8XKKWDw9KlgsNg6GEy3CYahl2CwmEocs5YepDBQqYHNan9nZThcjwdSf1mWIpZVgpVZ4fCPEyxLxFWMa2IxGJqVK1WpWr4vE4nGV6lXFYitWn9taJ/wVs+F/h34u+KPjxpP/BEX/gvTD8WfGfw78D/AAo8SeL7j9g/xLqM9/4A+HOr+K9e8H+H49K1L473eg6emmax438T39zqOmaXZ6vrU+pKde1DU10/TFs/j34aZlLKa+Rf8Rd8GI5Tic/xHFFbBw4xw1OE88xOW4HKKuN56eSxrRj/AGdl2Ew1LCQqRwOHUKtXD4alWxOJqVq9pQcsnnLL8ynPIMqxeS5VUqU61Sphstx+KwmNxtGdSpXlPFVcTicBg6lbF4yWIxk/q9KDxHs48h4N4h/b2+EfxB8I+NfCHxT/AOCPv/BxL4xg8RftBeIv2jPBviHTP2P/AIqeCPHnwZ8c6xAljp03wc+JPhn9py3+Ivw5/sawbUrdIvCPizRdGlh8ReJtGs9B0vwfrDeFYPTwvA2ZZdLhytlnip4I4LF8P8PY7hqpiI8W4GrHPMszLNs1zPGYXPsLUyD6nnOFq08ypZbKhmtDHOrhMqyqpiauIx2Do4uPTVzBV8VxBVrYDGV8FxBLh6WIyzEYGlWweHnw9kXDmV4WthKb5YYTFf2jw9DiCljMFTwmLw+Z4yviI1p4qeIxmK5XUf2qP2QL74XeDPhZaf8ABDn/AIOJvDdv8P8A4heKPi14U+Jfg79mj45+Ev2gbH4p+O7XULDx/wDEK9/aK0D9qOw+NuveKvH2napf6Z411HxD461X/hJtMlg07VYrmy07S4LLsfDPE0s0jmj8XfAu0eH1wksnXEGUR4Z/1VWJoY2PDv8AqzHh5ZF/ZMcfhqOYRwywCazOEszU/wC0alXFTyo4qFKjmVGeCzPGPNszwGd4+vmFKePxdbOspwqwOUZtDFYurVr4fHZTgIrLssq4adGOByy+V4eFPLZzwkofEv7Tv7GPiLwT8H/AFn/wQo/4OGPAOifAvwx4s8DfD7UPhF+zF8c/g/4zj8CfEK9tNT+I/grxX8Qvhr+1L4X8d+P/AA18R9XsbbXfHlh468R+IW8U+IY28RarNPrs0+oyV/q5xRPNc5zbE+L3gTmFXiDC5Pgs3wGZ53kWZZDjMJw7SlQ4cwz4cxvDVbIqNDh7DznhskoYfL6VHLsHUrYDDwhga9fD1ZoYlYfCU8LSw+cqpQzrHcSYbM5uvWzvCcRZo67zTPMJndavPNMPmmZLE1o47FU8XGeIToud54PBSw3wj+0T/wAFEvCVp/wVz/4JF/EfwD/wTH/4Kc/BzwP+y38E/wBpT4d+Ef2YvEf7HUXgz45+OvDes/BPxt4N0aP9n34SQ/EC7i8aeGPh9p93Bf8AjC4TW9KHhzw3pOpagY7w2Zil/ozwCynMMrrcX5pm3F/DXHGZ59ndPM8fmHC+df29J4uth8VKvLH1Pq2FVGvXqVZVYU4xcfZRlyKMYKJ8lneEwtPKaOXYKg8tw2Howp0ljXOnFJYinUlOpXqzrVa1WrPmlWr1p1K1fEVHUrVJ1ak5v9s/+H5P/WHz/gul/wCK/P8A8bdf0r9c/wCoXGf+CP8A7Y+H/sv/AKmOV/8AhX/9zD/h+T/1h8/4Lpf+K/P/AMbdH1z/AKhcZ/4I/wDtg/sv/qY5X/4V/wD3MP8Ah+T/ANYfP+C6X/ivz/8AG3R9c/6hcZ/4I/8Atg/sv/qY5X/4V/8A3MP+H5P/AFh8/wCC6X/ivz/8bdH1z/qFxn/gj/7YP7L/AOpjlf8A4V//AHM8v+LP/BWP4a/HLw/ofhb4pf8ABFj/AILpeKNC8N+P/h78UdFsf+GFNf0T7F46+Ffi7SfHngLXPtXh3436ReXH9g+K9D0vVf7Mu7ifR9U+y/YdZ0/UdNnuLObJVqazHJ81WDxn1/IMdiMyymv7KX+yY3FZRmmQ163svaexr8+U51mWE9niadalH6z7eFOOJo4etS0eAm8FmuXf2llf1PO8trZRmlH60v8AasuxFWhWrYf2nsva0eeph6Mva4edKvHktGrGMpKXzt8XP2vP2VPjh8S9a+KnxC/4Ij/8F/rrXfGMPhK3+J/h7w7+yz8XfBPwz+NUHgFw/gmH44/Cfwb+0loXw3+MEXhgKlrp8fxB8Ma+s2lxQaHqQv8AQ7eDTYpy+dHLMYsZhcHjeaGdUOJaGFxFOWMy3CcS4angaVDiHB5Zi6lbL8JnNOOWZbNY+hhoVnicuy/HNvH4DB4qhviaOKxeEp4Srm2WQVLLMXkcMXh8TDC5nHI8fUxdXG5LHNcPRpZissxFTMMfKeEWJVOCx+YQpezp4/GwxH0/4c/4LA+E/CmrePta0b/gjr/wXtS9+JesWeu+K49S/Yr8X69pjX9h4b0rwnbJ4c0PXvjxqWi+BtMGiaLYRzaH4H0/w7ol3qIvNdu9Pn13U9T1K8VZ0MRlmIyevg8dWwGLq5vWxEKsatSvVnnk3UzKM8dOs8d7GrKUlh8OsSqGAg3Ty+nhabcTmjlvJicPi6ePyilWwuCwGX4dUa8KNClhcsq4mtg4xwtKjDC+1pzxdb2mKdF4rE0/Y0sVWrUsLhYUed+GP/BVP4VfBv4M+Hf2ffhv/wAEUv8Agul4c+EPhPwpP4I8P+Ef+GGPEer/AGDwxcx3UU2mf2/r3xy1TxPdb4725X7be61c6gvmZS7VkjKmdPD8RZZiMmzjA4zGZbisgw/DFfDeznh/aZHhcmo8P4fA+2wtShXj7PKMPRwn1mFWOMlyfWJ4iWKlKtLXB4Stl+ZVM3wmaZXRzCtn2Y8T1MR9ZhU5s8zbOcVxDmGO9lVozoL6xm+MxOL+rRpLB0vafV6GHp4WFOjHkb3/AIKO/BG6/Zhi/Y5tf+CKv/BeXR/2erf4X6b8FrfwVpH7Ffi62vIvhfpmk2vh+LwgfGEnx2n8Z3FldeH7VdD1O9u9fuNW1PTZ7uG+1Cd7qeV+rNcb/bmJpYrNsHicdOnmeUZrOnWwlP6risRkuPweY4KjjcJDkw2LwE6+Aw8Mbl9elPB5jhVVweOo18LiK9KostwdbJ61XE5ZmmW4TFVJZvWjiaeMbxGHxedfXZYzH4SrOEpYXHU8Rj6+MwGKoOFTLsYqGIwToTw1B0+Um/bm/Zll+Onh79opP+CHf/Bd20+I/hd/Dd5pEGnfsY+OtN+Hi+IPBng3WPh14M8ZXvwksfj/AG/wv1Pxz4R8AeINY8F+G/GWo+ErnxFpHhy7i0201BItN0n7AYXHVMJjs1zKlSzGeNznF5tmGMr4mM8XKGYcQYLK8t4hzDArE1Kscux2f5dkuVYDOMVgFh62OweElh603Tx2ZRxmFXKoVcqyzJXjcmp5blOByvKsJh6FenQvlORZxiOIcjyjFVaNGFfG5Xk3EGLxWeZXl+LqVsLg81rSx1Kkq8KU6f17/wAGr3iv/hO/2XP+Ci3jj/hG/Fng3/hMv+CwX7XXiv8A4RDx5o//AAjvjnwp/wAJF8PP2edX/wCEb8Z+H/tF5/YfizQ/tn9l+ItH+13X9maxa3ll9on8jzW+dqvmq1JWavUm7SVpK8m7NdGtmujPt8PHkw9CHNGXLRpR5oPmhLlhFc0XpeLteLtqrM/p6rM2CgAoAKACgD+LD/gnT8W/it4K+Dn7Z3wa+Dvji/8AhR4p/a+/4OgP2sv2btU+MGi2Oiah4m+GPgbVfhv4O+JPjvXfBUPibTNa8OQ+O9Y8MfDXUfBvg7U9a0bV7PRNc8S2utppl5d6dbQnDA4X+2uL+H+HK1fE4bLa2U8b8UZw8HUdDGZhgeCuFcbnNHIsLi4/vcE82zV5bHMMZhuXG0Miw+cPA1cLjHQxuG0xeLjk/DHEmfww9HFY/Az4TyjKaeKh7bBYXMuMuOOG+D6eb47D3isXQybDZ3isww+DqTWHxmZ0cuw2MjWwdXEYet+9XiXw/wCI/wDgmR4d/aG/ac8S/tW/Hj48fsv+AP2cfF3xG179n345+JD8YPi1F8SvAU8WpJ4n+FHxd8R39h4j0jw/4q0if/hF9e8Ba/Dr3hi08RXnh/WtAu/CVqmo6fqWeNzitl2V4/Cf2bhs3x2P4g4LyngylQawGMw2bcV5xU4WpZFmuY8mI+uZVm+dZjw68vx+Po4jMcndDOqs8Vj8NVhhKPRgMohmua5O4Y+vlkKWFz+rxRia7+t4DFZVlmApZws1wuWwjR+pZpk2CwWd1sXTy6tQwWaYSthMM8tpYqhTxy+c/iv/AMFj/it+yFonjix/bh/Zd+Hvwy+JV18EPAfx1+BOhfCn9ofUfiL4E8cWPxB+MHgn4Gf8K7+JPj7xP8GPh5dfDTxX8O/HvxK8CS+PfEWleE/HnhOXwjqupeI/C8+r3WjPoN504yeHo4vG5Bhcfgq3E2V8X8J8J4v628Rg+HsTQ4vwfGmYYHinL8whQxeZSyfBYTw640lj8Dicoo5xz5Xl8cJhsTLOacMHwYGp9cwGVcR1MPi6HC2dcO8WZ/hakI0cRxBhqvCeCyHMKmQ4vK/b0cC82zrD8TZNHKatDNp5asXWxmFx+LwtPArGYrD+D3/BchvG9+vgjXvhR8JPF/jyD9pL9kL4KXHir9n343+M/HfwN1Xwn+1t4013wVZeL/D/AI08efAf4Z+K38a/C7VPDmpQ+MPhpq3gjTodQhuPD2qaX40Sw1/GmenluDp5pjeHsHR+t4f+1c+414ex1XGYenTVGrwp4T8TeKOAzfK4U8RVWZZVxBS4bxGRONWpgcXk2Y08w+sU8ZSwmDnmvNjMTLBYXP8AF1fq9RZbwlgOK8Dh8PWqVa01X4+4V4FzLJs2lKhThgMbl0uK8Bm+GxeH+vYXNsJOFKnDCVo4uOE9j+OH/BVH4s+Ev2kvFP7KXwT/AGZPBfxC+J1v+178Nv2S/B2s/ED47av8O/Bd9efEH9kDUP2sLv4i+Kp9C+DHxB1nRNI8K2Gl33hm68O6Pp/iLUNXigXV7TUbWeZdHXxsjlic+/s1YanQw8sbW8YXWliK1T2WHwvhFU4BliGp0qE6lTE8R0eNKlDBU/ZRpZfmGCwkMTVrYTG4jF5d15tWwuSyxrxjxNajhck8L8zh9UpUnWq4rxO4w474OweFcK1elTp4fKMXwfhsdjMX7WdTEYPMcTGhhI18BRp5h9aftV/tW/Fn4ITfsvfCX4YfCLwF8R/2pP2rPGWreCvCHg3xZ8VNc8D/AAe8ISeBvhrrfxO+Kni3xR8SdN+GXi7xbe+FvCekaDNp2iw6P8MW17xVqmq6NG+m6FBLfTWPRNSxnE2JyPIovFYLA5BxFxjjczzP/hPnQ4YyHOOHMgouWDwv9p/8LWc5zxdw7luFwccRPBYSWLxmNxOYTw+X8mLdFTw3DX9u51B0cR/aXDvDkMBlUljYVuJeIqGZ4unQp4rF/wBncuVZfl+RZ9mmJxtTDrE1sPlsMNQwP1rGw9j8Lf8ABLrxT+2n+0j408W/HP42fE/U/CXhz4QftUf8FGPgt8Tv2dX8Y3PjnR4tcHxI+Etj8HtF8OeJ08NeHbbxF4P+Ddh4a+I+m+GtavNL8O311p3iqwuI9Ctze31tp/bk8MJS4Q4Pzpzr5lDi7w0c8NUx9Glh8wwWdYPxj8QvrGYZhRo4nF4eGZx4cweW8L4pYXGYuio5YoUq9ajGnXnw5rLF1eKOKcoUaeXVOGuOeEKso4SpOrgMfw/iPAbhl4rD4SdSnRxEcHnHFOd4bjTD0sTh6FaMq9X63GjioewfBf8ABaH9u/Vvg78SfhN+zt8Kv2xfhP8Ask/E7wd8K/iR+2v4k1T4m/Fj4cfC2z+LFt8KANC+Cv7MRuviJq2l22rad+0J8RLrWovEun6Q7aqPCvw+1XY0CXkcrfM4bOIYPPM4z6tQqZxk/h1geG8bmnCmEarY/i/GcR8R4KeaZRgcHRcsbi8TlHhpkvG2Koww1KbwnFXEfh5iJ39vRo1/qHlaxWTZdlUqyyrFeIObZpwzguKaqUcNwXgctyLEYmrxVWr1IToUKlDi7MeB8LTp1/dzHIo8ZUqV/qWIlS4z4q/8FiNE+F/xi1f9qjSvEOr+O/2afGP/AAS8/ZT+Nnwp+Ek3ii18M+FNS+MP7RX7Umu/C/wzf69r8mna1B4PkifWdD0Lx94nbS9am8NaDoOq3EWhatfadFpl39HjMLPIsx8R+GqtfAY7Ml4peEfCHCeZ42tXw2U08tz/AIP8UeIsyziGJo4XF4qGTY7I+HKXEzjhsHicVmNHA4OhhKUq+IpJ/L4DFxznKvDrPKkK+X0P9UvHbO+L8FgI0sdjHmHBGL8HMDSyWnTeJw+GxmaZfnmc5xw7l7qYvD4SGNzSvPEYqjhnUrQ2PC//AAXc8Wa54d8SeHdD+APwY+Mnxv0n48fspfBzw6nwO/aP8Zah+z343sv2s/FviDwX4c1my+Lnjz9nLwh4s0HxF8OfEPh28tPiD4O1H4V3RTTLnRfEGha3qNvrMen2c4fC1syxPDeCyylUjiM64n4p4WxlXNYrB4TBS4d8M+IPEnDcR4WWGljq2Y5BmGDyDGYDFU4UqOaZVisHmlOOEzKeHy9Zt0VK9HB0c/xmYVIrDZTwfheMcNQy7/bcwrRfHPDPBWY8P4ulX+oYXCZvh6nFGXY/LMT9aqZbm1PEUadSvlahj6uA3Pil/wAFuvGnwDk8bfBX46/Bf4D/AA8/ax8K/tO6b+zrBHfftE+NJP2VpNJ1j4B6L+0dD8XNX+Lp/Z/X4n6foumeB9dsvD934OsvglqniHUPHM2n6dZ3UGj6hc61o/n4bE0c0o5FUyurGjLGvxDhnH9sL6qsBU8NM24WybNI5dDAvMJZpUz7FcbcMVMjo1HgHQw+LzStmlXDxySX1/rq0a2CrZ2sdh6tWhgst4DzHK5ZXKOInjf+IhYrjPCZZhsdLF/UY5csol4fcW1s3xcY4qNWjgMHHLsPiMRmlGhR/ST/AIJ3/twaf+3h8D/EnxLj8LaP4S8SfD/4o+MPg/40tPCHinU/Hvw41jxD4Rh0rUIfFvws8e6z4P8Ah/q3jD4feKtC17RtZ0TU9X8E+F9Ysp7m/wBB1jR7fUtIuWl9LNML7DI8pzrDrF0KOfZPmGYUcJmFKjQzPLMRl2bZvkOMweNp0K+JoT5cdk9fFZdjaFZ0czyfFZbmcaeGli54PD+bQxMnmeb5VWlha1bKa+AisXgatStgsfhMzyrA5thMTRdWlRrUK1KOMnl2ZYKtBzwOa4DHYaFbFYeFDGYj+dP9nH49/tH/ABN/Zm+GnxL+A37Qn/BVT4tft/678dL3T4fBGufBj4++Iv2HNS0TTv2oNb8L+IdP8c/Ez4g/s92n7NGn/Cix+DenXtvrfiHwr8aU8Q6HqluI/DV9/wAJZZnSlvhSnSlU8G6ijLE5Fm/Cng/mviHi+I19Sqf2TnvAfDmbeIWZ4aeZLAZpPMvb43Nsw4SlktHFTzXHxyr6pDH5Li51qnrccRpYbN/GnCNTwWJyXiXxfyzgbC8NKOMq081yXPuIcD4fZbGhhZYvL1hvr2FyfA59SzmdDDYPLHmX16WExdFKH6f67/wWW1jwh+3L4J/ZW8U+AP2ZH0Tx5+0rq37M1p4a8C/thaL8Tv2rPB17FoXibVfC3xe+KPwW8B/DjXfh/wDDrwN4wvPDTWMHgnxH8abX4p6Dp+s6Pq2t+HINROo+GdP8jIMQ86wdes6b+sS4W494lof2fL6/luW1uBMszjO63DueZwo0cHLOc0ynJcTXjLIXnOCyzGzjluIr4idLFYmjzcQp5HRdZq8cLmHAmAxEcby4HE5nT42zXhvI5ZnkeX89fG/2bk+acS4en7XOKWW1M3w2CxeMwlOhRrZc8b8K/GL/AILf/GTwJ4X/AOCd/wC3b8e/htZ/s+/sqfF7xr+0UdL+FXwn+MOsfFrx98ZrLw98FPiZo3hTw58UbDWfhR8LvBngzz/iponhjXvCGr/8Jbq/hrSdG1ca/wCPNY8IQ+H9S39WEVXC8RZVktSFLMuJuNPBypnfDHDn1nD4PJv7c4s4p+j9mHB9StxBmMsNSweZYPIOLOJ8NnuKxGDhg8twUsXHL6mb4qvSw0/Qx+GoyyniypQrrDZVwZ4w4PhXN+IpYbEVcxllvC8PF/K+KPq2TYOGKr4nC5hj+Gssjgcuw1etjsbmOFoU2qdGpCtD9KPip/wVY+J/7PVj4x8PfHn9lTQ9C+NCfsc+B/2mPg58M/h58eh8QtM+MnxK8Z/F6L4Jv+zlonjmf4UeFrKHxNoPjnxp8EdMvvGGl6R4h0e9PxQa707TZ9K0GDUde5c5xdLLFxXRw3tM0zHhPirw/wAir4ChSq4etmGT8aYPNKmO4qwVDEwhjYZdw7jOEuPFicNisJQxdTK+H8FmGKhlmJzaeW5bw5b7PHUeGs0xM45bw/xFkviNnP8Aaderh8TUy3/ULA5XnuHy3E0cJXq4avmPEXDuc4LGYCGDxtfD/wBo0swyzCYjMYYSnjsT5x43/wCC2UV5pOp+JPgt8Mvga3w60b4X/si+L/FXx0/aa/az8J/s2fB34a+Mv2r/AAr41+IVp4K8Z6nrngrxDrmt6h4A8A+G/DWo32gfDnTPF/xD8TeIPiF4b0Sx8D6XpdvrPifT/RzPCywOaZ3go4vAf2bgfEDOuCMjzypVqVcPxVDh3g/K+LcwzHJMvwUMTmWLnjf9Y+G8ryijh6FbAznis4zDM82y3D5IqWY82ArVq+Byipi8vxkM4xPB9bifPshw0qE63DGJ/wBeFwFRy7NcxxM8LgsNRw+bZPxzWzPHYl4etSp8K0MJl2XZpjs9w9HCSfsx/wDBcDwz8WovhHq3xf8Ahh4N+Gfw6+Ieq/tm/DnUvjd4M+Lmp+PPhXD8Yv2No7bxbqmi+F7zxD8L/h5q2qeB/iv8Grbxb8UfAnifXrTwzrcA8Hax4ZvfClzL5Gsy8mZYnDZbkuOzvE0sdgoU/CWp4s5ZlONpUlnOYYDIuMc44J45yNYahVqxWbcN5ph8hxmFjh5Yl5tlWeVsRUo5ZWyqth6+2Eo4rG5lHK8EsNmFan4m5B4bYzGYSulgKNfjbgvKuMOB82hUqpTqYfN62OxPDWOp8qp5fnVLL/Y4vH4fNqU6P2ZYfE/9qj9s3/gm5ovxg+Amj+H/ANl79o79oD4Sab44+Fuj+ONZu/GOleBtO8aXCah4Tm8U6za+G9A1K31LUvAF5p+tapHpehQ6l4a1i/l0rS724utOg1uTbjHh3NsuxFDh76//AGdmdN5HguLZUIydXI8Xj8BhaHGOCy2teM8Vj+DsfjMwWWYmUMLTznHZFQjXoYLC5hVpUteGc8ynEV8XnMMI82yfDY7iGfDftlTp0+JMJk2Px0OGMdi6EnWpYXLuL6eBwVavRdXGf2flmcOrz4yrhuSr9LfsoeG/2gfCP7PXwv8ADf7U3jHw149+PekeHksviN4q8HQXMHhrVdXt7m4ihm0hr6C31K6tv7PS0/03VYv7VupPMm1KW5vWmuZvTznF4DH4143LsE8uo4uhhsVXwN6bp4LH4qhTxOYYLD+ySpPCYDGVa+BwlSnGnCvhsNSxCpUXVdGn5GVYTGYHDTweMxs8w+qYivhMHjat/rOMy3BT+p5fj8a3d/2hmmFoU81zCnzThhsbja+EozqUMPSnL6Hryj0z+Yf/AINYv+TYP+CjP/aYT9rv/wBV7+z1QB/TxQB/Pz/wU88Z/tl/8NW6Pp/w+0//AIKPeFv2P/g5+yZ4g+LfxT8f/sET/su+GdW1j4iah8QjFdWera7+1TbXWi+Mz8PPhj4R1rXT8OvhfYaz8QtUu/E+mNBYeQ6rP42FxeDwFTjnP+JsxxeU5Jkz4IwOX1sTGDybB4P6rxhmnGPEmJwmGoYjPcww9FYjhTCVsTlmHxOEy3DZZm88WoYt4LD472KmErY6hwbk2Q4XD4/P86zLi2WMw8W44uv7KHCGC4Tymnja1SjlOW1cfjsTxHOH9p4nDyxU1hFRUsMsZisB57+2b8RfjNaeD/hz8bP2dP8AgoP8dPGfxb/aN8KfAO3/AOCWf7L/AML9F8BW8PxaMvhfwxrnjX4iftN+FdX8Dahd/EXwf4ih1K+8YfGj4haqfh34L+E3w/ENjoNp4b8Yy2c+rfXSwWY5d4j/AOrmJwOXV+IH4kSxvGWXSqVZcE8JeE2EznKsDxDShGjVq4vK6GCy2nxK8oz6WZ43O894mx3D+WZJUqxoRwEvl8JicvxvA9LOamKzPCcPYPgatgcvzJwox41z/wATcRhs7q5NDmnSjhMdmlfFx4bwNXhqhl9LK8Hh8FxJmedU/qlapi8F61+1F8G/jvdfts/s/wDwg+DX/BQ79ujw98Tfjv4q1v4+fEz4b6b4v/Z/uPgD8D/2Zfhdqvh9viMNI8Nz/s5P4/mt/GvijXvDfwh+F2mat8R7m8ivvEer+KtT1PWbPwVqOkal5/C3saXFGKp3nnHD3BuF/wBZ+Ip54vaVswWe5pmeE4G4PUsD9RpxxGeY7B5nisTUj7+F4P4O4hipPNcTluJn0599crcI4XE140co4h4k+ocIZJDIlOGGo5tl+SYTEcXcU3xyx7eFyLLoRxtaMrRxvFXEnDeCjDB5fj8RLB+4f8FV/jL4u+F2ufsdeHte+O3j79lL9k74l/F3xvon7Uv7S3w1/s3SvEXge00T4aazr3wh8F33xB1bwz4tsfhR4X+JvxCtodI1vx42mWcyyabp/hW31/RpPFHmTeXhJYatxXTwWaY+vgsFDgviXNMhw1N+wo8Qcb4TOuEMHluS4jF8kuepQ4azLiziDAZJGcJ5/jMlhQUMXDDVMDifXrQqU+FsxxuXYWGLzWHEvC2AxjlSliqmU8IY7D8RVc/z2hhI7zo5tgeF8jrY+calPKMHxBicylGlKhDF4X87f2fP2t/jv+2/4s/Zn/ZE0v8Aaf8Ajl4Q8BXvxx/4KOaL4q/aU8F6Z4W+Gv7Qfxt+E37HOt/DPR/glb3mp6t8O00/wpqHie1+NnhvVvHuveHvA3hvVvFo8DLKtvotp4j1i0m9jL8Dis9pYDOMzjUyXG4TwYXGGOyfLoQwuFqcZ4nxezHwrpY3MMDWWIqYWnhMu4WznO8fww6lPA4HiXPaOAxGFWByijl0fGzHG4bI6maZZl0oZrQxnirwrwlluZ42bxU8Hw3mvgjU8Xs1oYTEw9nDMJVc3rYTIci4gUqtXFcJ0HmdDGYrH42Oavi7748/8FIvj94N/Zi+HPg2+/b08e6F8IPHP/BRL4eftMfHX9imL9ln4efEz4n6h+y98d1+CPwNfxH40/aPsdG+A+k+IPFnhzS9c8WeJvDnh6xtte8U+INPuj4Y8P29jJczaT4uHzKGZYfKeNc3wmMyfKsd4GcDcYVMLksabyWtxjxBm31Xi3EYTAYh4jN8ww2WYPhXOczy/I8m9viMHDivK6MpvCUY8/oYmj/ZtfP+FctqYXMMXhPF6tkeGxmcVa1TN8BwbT4EqcVZZgsRisLGjgMNWr5nxjwzk2IzzOadLD4nD8L5jVlOWbV40sR4r8Tfid4I+Mv/AAWa/wCDcH4nfDn4gfEf4p+DfFv7I/7Yl9o/j/4xQaNa/FrxGbf9n74uadqVx8TrXw7onhvQLXx/a6tZ3+neL7bRdC0vS7fX7O/hsLVLZIy3p8dYd4eGLSjlqoYnBZHmOBq5PKvLK8dlea4LLcyynNMBLFSeJeFzfLMXhM0pPEKnW5cWva0MPO9CnnwbKbxkaVb+0oYvBZvxLleY4bN40IZjl2bZTmmb5Zm2UYlYaKw98mzPCYvKqcqEq1KdHB0508Vi4yWKrf1PV+Sn6qeI/tEeAfij8T/hP4g8DfB/4y6j8AfGGvXegW8vxS0LwlpHjLxToPhaLXtOufGlr4N07xBcR6FpnjHXvCsOraD4a8U6tYa/Z+E9W1G28Qt4c1qXT4rKTnqqKr4CviFiq+XYPGRxmbZdgZvD4/N8Dh8PiJ/2XhMcuaWAnisYsJ7fEUqVSvUwcMTg8NPB4nFUsxwekZzjQx0MP9WhmFfA4nD5Xi8bSeKwOXZjXiqeHzLF4FTo/wBoUsFzTrQwc69GjUrqjPE/WMNTrYPE/kz+xr8Wv2ufG3hn9vb4J+APiT4w034lfBr4reAdK+CNl/wUG8MnVvjt8Lvhd448A6FqWr+PfiJp/wAMrLw/pHxV8Mazr9l49134DpD4vuJ9ZTS5PDXjzxnoR0+fTNJ9DPqjqcAZPxFzYLDYiGa8d4DiPG8PwX1nAZfkeFw+ZZPk88Hjb4PD8cUsHmGW1MXiqlCeS/2FnGTZzSjn+OoY7D4/ysFGpguNM2ya2LxuFfDXCuZ5Hhs5rTpYPN84xmZ57lmb5rg8wwtF4p8HVZZdhsNLD0XHN6GfZbnuCWHyTBYzLMTS+btM/ap+N+r/ALBP/BJXxh8df2nfiZ8HPhL8eW8Q/wDDZ37X/hJNH0fxjpt/pngvxbq/wy0PV/G114Y8SaR8J/DvxP8AH9ja6Rq/jCHSLBbUabpvhKy1rRv+EiWSX6HNsFlFPjjD4Dlll+BXhJkmf8OZSqtR0s942xGSeGtSOXYnGVE6uOxcMmzri7iShlcqka3EOY5c708X9XqYLEeZleIzRcIcT4mdf+0s3wfjRxXwzmeYxwcFLKeCMFx94m5di82weXUuejgsPhcVknCHDUcQlVoZBlec1MTF03h6eMw/6a/8ExP2ifF37SX7N/xK1C+8ca18RLz4U/tE/H/4EeBfi1488Mx6B4k+I3gz4e+Jni+G3jjxp4f0/R/B8Eus3XhjVdEttcu7LQvDf/CRTabNrP8AZ+m3OqSRx+RxDgsxlw1wtmlKhg8k4h4n4MxOYYrDLD1J4HLOIMDn/EvClStVy6WIdXDOviuHqebZlkir0lluNxeMymgsLRwtKjR9HJsTg48Q8UZZ9axWbZFkPEWTUMDiZVYPGYrKc44L4P4wq0KWP9iqWNoYWtxLjMuyXOfZ11meT4bLM0q18fUxNTGYn8zvFnxz/af/AGUfiH8XLzwD+1t8UP20/FP7N37Gv7TPxj/4KBt4z0zwdL+zj8NPjPoXw5bxl8A/Cnww0/w54V0ib4Z+N9T8V22pGX4O6b4r125svg9AdY8eQjWp9B13UuTEYihW4Y4urZbhpYDJVhuGuFOCuJMxlDGZxifEXH8UZFkua4qhiXGlQzzLsryPG51mfFKjgVkeU54+HsowMsNXljsvj6WGws58WcGYTMcTVxGbZnxTi83z/h7KIRwmWYLwtllfEOJw0MZh6rxNfK8wxOZUuGMu4Vxc8VUznO6VPiHM8SsVl8PrEPpX4C69+1J8DP2gP2ffhTc/tI+Ov2mtT/a5/YR+K/xxnsv2hr7w4vhbwn+0l8LLj4M3drrHhfUPh14C0fWfBHwm8Yr8X77StY8GadZa7Z6JZ6Bo1z4ctU1E6h/aP0mc4PD0c18WuFMoweGoUeAcVwxieGs0x8sTic0jl2O4j4p4UzfCZ5VjVpf2zWrQyzJc5w0pfVasMdRzbDUcRhMBjIQwfx2QZtWzDJPCTjPNMRiVLj+vjMJxHlWXrD08tpPHcIUONssrZJQqUm8BLKVg82yXm9rUp43CY/AV8fTxGNwar1vj343fEL9ojx3/AMEa/wDguDpv7TvxP0z4sfEr4Y/F/wDaf+Fy6/4d8OyeEfBuk+H/AA74F+D1/p3hXwL4ZuNR1m/0bwfoV5repRaNBq2s6vrVyk0uo6zqV5ql7dytOFhlssk8L8dltHEx/tHJ+KZY3F46pTqZhmmLynxg8TuG4ZnjvYxhh6NfEYDI8DGGCw0fquXYalQy/DTq0cLCrP2s3jjaOZcbYTGSwyWGlwlXwuFwUaiweXYfO/Cvw/4lngMPOs3XxKw+LzvFe2x1dUquYYmdfHSw2E+sLCUP1U/4Jjf8o2P+Cev/AGY7+yb/AOqF8A1+s4f/AHeh/wBeaX/pET4ZbL0X5H3FWwwoAKAPyt/4Kv8AxC/ao+FnwS8KeOvgD8RPB/wx8GaP8XPgRp3xV1h9J1XWPin4j07xn+0F8KPAUHgvwLMZrXw14U0fWNM8T6zN4v8AFOojW9ZNhaQ+H9D0e0fWbnxBpXNljq1PEDw5wWOkpZFm3HnB2T1MBh9K2aVswzLErH0M2rz0o5NQwdDDyhhcFGWJzXF15UsVicFl+Eq4bN+bP51KPAviBi8uao5xl3AHHub0Mwre9HK45PwpmGYYXE5dh4p+3zarjKPsaeIxNSlQyqlfG0KOMxzw7wfzJ/wUJ8e/tTaZ+1F4z1m3l/4KGfD/APYx+A/7M3hTx54z+IP7GEn7Nfh+yn8W6h4u8c6p8RfEWv3X7RWn6nf/ABBtfh78PNB0K5ufB3wg0jX/ABbELu7mnsY5n0611byMvxtLC47ijNuIsTj8ryvAcRcI5JlVfF+yfD9LLZZXVx2c55jcJhqVfPsRgq+b51lmV4zMcFReBy3CZJmlSu3VhDl9rGYfGYuHCuT5DgcPmWY4/A8VZljqeDlL+2MVjpY7I8v4dyHDV8TWo5PhsRHD4HPsbRwmNq0sZmGJzbK4YZyw6xM8P5h8Xf2ivjv4p8F/t5/tsfC/9qD4oaP4V/Yd+I3wp8O/BH4U6MfBi/CP4rfDrR/hT8Dfir491L4s6Jf+C59c8Xa38ZLD4p63p1lq1vq+iXHhG1g8PXfhSDS72G8kvPXy+eKy/F8M5nneHcsTxN48Zj4dZ9kF4zwGU8O0vGJeCs8uyanTk6uGzPAYnD5hxTSzOeKxWJrY6phcFWqVMpoPCVPGgqOc4fG5RlOOqwwuVeCmA43yfP5U+TNcx4ix/AedeIOCzXOXUhCliMBLD4bJMnxWUxwuEwvsIZvX9jTx+KhXw365/tjaXr+vfCfQvETftRXn7Ivwd8Jav/wnv7QvxK0SXQdD8ZXHwp0nw1rN1J4a8NeP/E1rqel/DiS88TTeHrvW/EsWjX2tTaHYX+h6HNpuoatHex8ecuhlmNhjM1zGth8kyyhmlOvg8FzwxeZ53WlhsHkEY1aEK2KxOGo154uaybAUXjc6zGeVYWlUlQjiMFju/J54jNsthTyzB05Zvm8Mqq4WvioRrUcvy5zhjc6l7KrOlh6eKnl8JYenmOMlPB5VQni8bVo+0p0cRhvy+vPiv/wUAj/4JL/tCfGHwD8Urzw7qfhtP2mvH/wc+Nf7Rvg2Z/2hb39kHwd4b8TeIvhH4pu/BuhaX4O0VfjJ4ut9MtoNB1/xrpujNpHg7UdH8aeJfDOveK4p9FvuTjWrnGVcLcM4jNIxyfOqWRUZ8c4LL1SpZpTzvE8UywuQ5T+6nVy7J8bW4WxOVT43qYGVeplme0szyzKMLhcTXeNyfr4Qp5fmfFWZ4XKqs81ybFcRZVg+FMdmTdfLZ4WpkmVx4kzOhzQjjM5yfDcTrO5cJUcb7CGbZb9Rr43GVcrjRp4/3z9qnW/E9h+z98FPjv8AFP8AbU+Lv7P/AMI9M/Z+8NL/AMIf8ArXQbX48/HT9p3xxo/ht/ANjour6t4c8Z6p45vb1v7SsPD3wj8NeHYG8U+KNYOpeJZ9R0PTja2fv+JFHE5Pxnx3g8gWIxOdV84xuReGfCuX0aFTD/2xhc04gnjHi8vqwks1o1KUOH6Knja1DKOH8mwOeY/HumsQsdgvmPDrErOOAOAsdm+IoUMN/q/lWfcfcS5pXnTX9k1sjyV05LHU+WeVtYutmuJxlbDRrZpm2NxGUZflkVWU8LmHxRFefHbUP+Ctn/Bttf8A7T1vb2v7Ql5+zj+25c/GC3t7fTrMw+O5v2Stek1xLuz0cDRrTVRcsf7ZtdGVdHttW+2w6Uq6eluo/GPpbwwNPw64yp5c8N9XhDhuNT6lUq1svWOWfcOrM45ZWryniK2VRzL63HKquInOvUy9Yadac6spyfTwhUxlWng6mN+tc08VnEsG8fShQzGWTvGY/wDsGea0acKcKObTyT+z55rShTpxpZjLEwVOmo8kf67a/wAnz9ECgAoAKACgAoA/nT/4LY/8FTPGX7POj+Kf2b/2TfiR4D8GfHvwZ4X8F/Fz49/EXxL4h8NWc/wf+E+teNNC0bw/4O8IaPrzTJ4m+NPxekvJ30fRLewvX8JfDPTfFHjvVF095/Cl3dfufgR4e4HizizhvO+K8HicTwNT444b4XngaFOu5cTZ1meYYOOJwU6tBxqYPhzh3La8s34ozedShh1UeW5FSrVMRmOMhhJz72mW8NZx7GLXEeb8Ecf5zwz7WDWFy/C8L8MZ1mFfP8TNuMa2KxWZ5fT4b4Tyyl7XEZlxFip4yVGeAyLG0sT5J+01+2d8fPHPxu/bR+I3gj4l/ti+A/2e/wBijxJ8HdD0D4ufsu+HP2c/Hf7O3gDw7e/Cb4d/Gnx/8afj34G+Ivjnwn8Q/wBqPQdctfiALLV/AXwdvNVPgr4T+HD4s006R4m8RaZfan6HA3C+SYDKeBameZfwtUzrjvjLiPJcTlPHNXP8FXxlDKuL6vAmA4PySeT4TET4QxuOx2X4yvPjTOsPSpYfOs7yvCwqYnA5Fm+FoefmlWrjKlTIsqjicZWwfhrgeJW8grYeGd188zjCcQZnDNYY3M6ccoxNHJ8HgMrp5bwrSrznnuMwXEGFzCEHj8pnDA/aA/b/APiL8I/ih+1B8VPGn7V/xX8KfHX4RftWfBzwt+zr+xXovhzRx8Gfi9+xt4q1v4NaSPiNN4Yn8AatrnjHS/ifonjbx7rmpfGeDx9bn4b+LrDRfClpqOkyaQ2ga96XAnAmCzml4bcP0OGMvzLC8W47iXJPEviHMa1ZZvwTxO+I+KMkynK6eIhjMJRyOtkmAwXCuaZVhp4Jw4wqY+uqkcfh8f7PBcfEmYUo5XxLmuEzBUcsyjwnwXHHA+aYChKFDizNMF4eUuMc6xNSnV+syzLCVuJqGc8MZvlVNzqcM8N5fUzu+ExFN5w/2l/4KIftyeH/ANir4VeHDpk3g/Vv2gPjn4nHwq/Zr8CeNfE+neEfDHiH4i39q09x4n8deItSurO28N/Cj4Z6WZPGXxM8SzXEIstBsk0nT3l8Ra9oVld/iPB/CeO41ztZPhK08Fg8JgsTnXEWcxw08Wsh4dwHK8fmEMJBSnj8yrSnTy/IcooxniM3zrFYTCwgsMsZiMN9OpYXL8ux/EGaYfGYrKsqnhKMsHgEljs5zXMKk6WT8PYCrNeww2KzavTqKrj8S1hMpy3D5hnGLcqGAnTqflf4C/at/bc+LH/BBXXP2ivhj+0l8J9V/aU8F/DT9qnxB8b/AI76hpdv4n1fQ4vhXqfxi1WKL4a+DvCL6V4Z0vx7qWnaJ4P07wlL4sltNH8I+GNUtfF0mheKbi00/R9U/TuN+HeD8j8WeGcvqcPZ3l3Bub5H4S4jAZJTrzoY7G5jxHkPA1PFUMyzPGqrOOFeZ5hnk+JMTgoVsdPMMLXyrBrL6uIqY/K54QpYnFcRcQZLjK2V5hnGE8SOLchw06cXPIMLluE4tzvBYbH4fCXqYjH4HD5dhsLV4ewOJqww+ZUHQq5hjq2GhVoY77E/af0H9pDxf+y78H/jx4Y+On7XEGheDv2Y9G8R6n8Fv2LPCXw9uP2g/jD8cvE3hvwpdeHfG+qeOPiJNqOnan4P8KQHWrrUvhra6Fp1t4g1HUpNW1rUPEkNlYeFX+ezWvkvDfH3iHlWHyXhh4ifF+a5Vw5mHF1THf6k8IZXleYcRVcfPNcry2lPF4uGNVDJsDRxsZ4ieV4TD4ijgsBLF5isfhPm/DGs+JOAfDSpm2Km6uOyDh3NuLMfKslnOf0MfkuRU6eAynFSnh6eV4763iszzLF4p1oSx05YOMsZlmFwGLWYfj1ffFrxJ8dv+CsP/BtN8X/GnjTwv8RPG3j/APYt/ak1/wAc+NPBmnXuj+G9f8cT/sx/EaHxld6do2o6VoV9ozR+JodVtb7R7vQ9Fn0rUYLvT5NI01rY2UH9q+BuS5fw9xj4sZPlGBrZdk+E4uoyyfC1q8cVy5RisvxOLyuth8VHEYv61gcVgMRh8Vl2JeLxUsRl9bDVp4ivOcqsvhMbisbi+FqE8ylXeYYevmWX42ni6McPmGFxWVZ/XyyvgM2oU6dGjSzvLqmElgc7hhqUMJHNsPjFhIrDeyP6wq/p8+HCgAoA4j4jfE34b/B3wbrPxF+LnxB8EfCz4feHUtZPEHjv4jeK9B8EeDdCjvr2202yk1nxP4mv9M0TTEvNRvLSwtWvb6Bbi9ura1iLzzxRthiMVhcIqTxWJw+GVetDD0XiK1Oiq2Iqczp0KTqSiqlaooy5KULzlyy5YuzOjDYTFYypKlhMNiMVVhSrV5U8NRqV6kaGHpyrV60oUoykqVClCdWtUaUKdOMpzcYxbX5Uf8FAP2h/jdd+A/2UPjT+yH+0D8HG/Zi8ZftT/sm+F/Gnjr4b38XxI8U/GLSviH+054E+G+qeDvBPjfQtTuPh/oXw7m0u/wBXXxb4g0258TeIdcu7WTwlawaBYtqmoXWdCOOwviFwFlua06lPKc9zOrhMPlqpToVcbKv4ecb8V0swzOpXjeeVRw2UZRicowmDpx/tKpj45lWx9PCYGhg803qvBy4J49xeDjz5zlHDHEWNeNqzjKjln9nYjLMBSjl9Gk7zzl4/EY6hjK2MlGllVLCeyo4TE4/FrE5R2H7cfxD/AGrvAH7VP/BPyHwZ8R/Bvgv9mz4iftWeDfhd448I6JpGq3vxQ+J2p658L/jV4o1Cx8T+I72aDQfDXw70IeDtEls9D0PT9V1vxVrN493qms6Hp+hQaZrd8O+1r8fYPL80kq2BxXDXiTisry/D+7h75H4fYzM6WaZvVn+9xGPw+buUcswGHjTwOEo4eOYYqvj8ZicPh8n5869lT4HzjGZfGVLMcFmnh68bmFaSlUhQzTxV4NyGtlmV0Ix5aVLHZZmWIeZ5lXqyxM4P+zMLhaGHq4vE4r0j/goj8QfiVounfsp/Bj4Y/EHxH8Jb/wDaq/az8EfAvxX8TvBa6Mvjnwl8Pv8AhBPiT8UfF/8AwhN94g0nXNJ0bxR4k074bf8ACJWGvXGkX9xosOu3epaZFHqtvZXVvlh6Dzbi7h7IKuJxWGy+plHHPE+Y/UqioYjH0+EeF8Xj8vyr6zySq4fDYnO8TlWJzCWGlSxNbLcDjMHTr0Y4mc1u8RTyzhvibPPqtDF4zA/6p5XlsMVF1MNhsXxXxzw1wvXzKtQuoYmWX5XmuY1sHQq3oPM/qM68atKnOjU/LP4r/tLftH/DPwj8UP2XIvjv8e/iFqXwu/4KX/Db9nex8UfDmw8Ka7+2z8XP2cfHXwB8N/H/AFLwL8M7238JW/hrV/iZ4Gk8Rzp4n8d6jpnh++tfhB4W1zVb3xFZeJ1i1O748Bjp57T8P6mNp4tyrZh4z5Rn+H4bjTw+LzP/AIh1UzrCcN8S4+nJwo4DIsNVx/COF4ungauD+t5vGjTw1ObzerlmI7sRhaOVV+MJYV4OnFcG+GvEmTVeIalSvl2VZhxhxLQyLPcnwrXNWxeYZjhsi4mxHCOFxkMd9Wxea0I1uXA5ZTxeE49PiL/wUL+Ov7J/g+++GXi79qHxjqnw6+Kn7c/w0vtO8Ia94L+Gn7VngH4keHFa2/Yf0n9sKC8u/AGgyweDhcfbPjPZWi6p4N1+01PwN4j8ZWvjHwzd6lqdxrXqZk8NwbnyxGWQxeYeGkcXTziEoR4CpcdYHxGybA5xiuI8HOKf1XL+C8o4lyriDCVcB9Uy/iXA8W4PAYLD5tPhaUNsJTybC5rxJlWPoYpZZg/EHhOpjsurLES4mr+GuP8AD3McfntLhLF0+apLE5rxtmOQZlwnjaWLWZVuFquXqWNjSo57hX9o/sF/t+eFPjd8ffH2ofFf446qPEnxTvfBPwh/Z1+FmneHviN/wp+bQPh74Y8W6pffEf8A4TG28Mn4Q6V8Uf2mvEuhfFL4k/Dzwtrfiqx8f+JP2d/CXw31/QdAl0a5uLif3cBPA5jhMxq5VTxbrZ7nWc8XYXBZlCrQxeRcH/2bkmP4R4WwSxsKX1zN8BwHnXDviFxzgssli8xybGceRwPEEKNHh3DTo/MY3C5plNPJMNnf1enV4c4eyrIc/wAbg50KtPNuOMdm1XJ+Ls5xccFOo8PkWB44y3EeF3DWNxtLDZZieIuFOI45LiK1bPJ0JdF/wbNf8kV/4Kk/9prf23P/AFE/gLXxdf8Aj1v+vtT/ANLZ+m4T/dcN/wBg9H/03E/pPrI6AoAKACgAoA/z9v2Sf+Chn/BJ/wCCvgf/AIKnfshf8FAf2g/iB8D/AIlav/wW0/a0/aW+FPiH4X+APi9q3xE+HOpeH/EPw10/4b/F74feOvAnw18eeHNA8W6F4y8AeJba307WodRhvNPt73TvE3hvVPC+vy2epc1ShVWNyrNMFjMRlubZJjKuNyvMcKsPOrQni8vxuT5jhq2HxlDFYLHZfm2TZnmWUZpl+OwuIwmMy/HYilOmqnsq1LppYiMcNmWAxGHo47Lc5wLy7NMvxLrxoYzDLE4bH4durha+GxeHxOBzPA4DNcvxmExOHxWCzLAYTF0K0KlFX+rrH/gq3/wb4eMrz4seIP2sf+Clv7Sf7anjT4r/AAG8X/sxy+KPjZ+zn8RPCUXgD4IePZLe48a+Fvhn4S+AH7Jvwc8F+F9a8YX2naJqfinx3JoGo+NdVvvDugqmt2emaZb6YpisHhMRlmcYGlRWAxuf43h7Mszz7BVKsc5+ucIY+tm3CSy6viJ4ihleB4azqvUzzK8vwuHWGqZzJZhmkcyrUcM6E4XE4nC5nkeP9vLE4bhueZTyjKMXTo1ctjUzrCU8uzjEZjGFKlic1xmZ5VCeTYnE4zETdPKMRisDgoYSGMxksRwcv/BRr/g3d8Z6L45i/aB/4Klfti/tI+O/EHww8B/Bz4efGD4i/BX4k+HPiR8BPAvwt+IOifFf4fy/CS8+Ev7Ivw68OW/jvSPiX4W8I+ONY+IvjTw34y8UeL9d8KaGnia71HRYLjR7nvr4nETq18zwtSGW8S4zivh/jTHcTYHD4aOPr57wvQzrC5JGlgcRSxGS4LJcLheJuJ6FXIcHllHLMZDibO1jKNZYnDxwnFh8NhqFDCZXOhHF8MZfw/xJwxgeFcZUrVsppZPxdhMuwOfQr11Vhm+Nx2IweUZThcLmmLzOrj8toZXgnga9DExxOJxPX+Jv+Cs//BDn4lfDjxd4Y+NH/BZn9un4v/EfWviF8FPin4H+M/ib4JeOdG1b4J+Of2efEI8UfC7W/hJ8JfBn7Hfhr9nfQrqPWPMuPHl5rHwh1/VPiXHcSWfi7Ur6wstDtdHwd6VfI8fl1suzfI+Ic14lpZpTTxlfE4rPOGcZwdmmV1aOZSxmFw/DeI4bzHMsvhkWX0cHhadTH4rMm6mbVZY97RtKlmuCxfPjcozfhuHC2IyqdSeFpLLqWcYbiCjjZ4vAPCZhi8/o5xgcvxtHO8fisViqCy/CYTDqlgPrOFxMfwy/4Kg/8G7vgP4w6Z+0F4o/4KaftZfGL4yw/tJ6P+1Zr/jL4jfArx/DH4q+Kejfs5eIf2YYLS/0DwH+x34K0XR/Aw+HviS6u7bwr4WtNC/s3XrDSm03UrXQrWfQrvfLZ0MmeCjleFp4ehgKPiPRoUqtXE4qVSXijU4Rr8TYnFV69aVetiVieDcvxOXOM6WGwc8bmNBYapgf7NwmW8WYYSWavH1MwxVatWzHC+HuDrzpRw+Hp0sP4Z8Q8RcR8OUsJh6VFUaEZ4niTF4TNG4VKuPwuHw2InUhnFXM81zH6e/aq/4L4f8ABBj9qC3+Fesw/wDBQb4zfA74t/Ajx5P8R/gv8bvhJ+zh8ZpPG/gLxHqPhrWfBniK1Gk/En9m34heAPFHhfxd4S8Qat4f8UeGPFng/WdM1G0nguYUs9U0/TtQteCFCpQzShnGDxdfB4yGVZrkGKdKOHqUcy4fzyrluIzTKMbQxNCvTlSqY7JsmzXB4mlGljcvzbKMuxuFxEPZVqOI9WVaFXLMZlGLw9PF4HFYvLMzhCdTEUamDzjJatarlWa4Sthq1CpDFYaOKx2DqU6jq4XF5dmOYYHFYerSxL5If2Mv+C8H/BAL9if4a+L/AIceCv2/fjt8UW8f/GD4j/HTxn45+NHwJ+Oev+ONf+IfxX1aLXfGeoXV74O/Zu8CaHHZXmrpLeWllb6BELI3MtvHK1qlvDB6bxEI5Pw1kOFwtDB5XwnlFfIsnoUpYmrUhl1bPc6z+MMVicXiMTiMZiKOJzzFYdYutUeJxGHo4epjamKxzxWNxPmxw8pZtn+d4jE1sTmPEuOwGY5nUqKjToLFZfw7knDVJYLDUKVKlg8LLA5FhKiwVJfVsLVnVo4CnhMvjhcFhuj8Af8ABfv/AIN6/AXxr/aE+P5/bC8feM/iL+0fqPw+l8V3njn9nL4+axYeE/Dfwv8ACS+FPBvw/wDh7a2f7P2lS6H4J06S58Q+KZbDU7rXdUvPF3jDxPqtzrElveWdhYceBhHAZPVyWlGNShieJM84pxuKqwg8bj80zzDZRl0li6tONOnUwuWZNkOT5LlNFUYPD5fgIe3nisZXxeMxHXjHLHZlhcyrSlGWA4dy/hnA4Sm7YPCYHBZnnOcVq9GnLnqrHZpmeeYzFZpiJ1pxrulgaFGlh8NgqFGHwPF+3N/wbAwp8XLaP9vD9p+HTvid4Yu/DHhvTLP4SfGnS7f4DRQ/tOeIv2vPB2q/Aq80f9ljTtZ8L6r8Mvjb4lu9b+H/APwkmqeMdM0rSLTT/D+pabrGnQSRzxgIVsryjKsty7GYjDYzI8T4c4vKeIJunis6wtfwsyzijh/hPnni6dfL8ZRpcLcVYrhTMaGMy+vSzHh/A5fhK0VX/tHFZhrjqlPM81xuZZjhcPi6GaUvEKjmuT1VVWU5jT8Ucu4IwfGar0qdWGLpTzHHcC4LiKlVweMwtbCcR5xnmZUJxVXLKGVeuW3/AAV8/wCCFniWDR7z4/f8FfP22v2kfFeg/Hj9n74+aN4g+InwX+Ivh/RdE139mvXbrxD4B8MeHPhb8Mv2QvBHwi8M+Htd1C8mm+JesaB4F0/4i+PZPs51Hx3BDpeiQaX3YSvTwOYZJmuGwlCOYZLmfFmbrEVJYjEPGYrjHgLOfDrH4eoq9epLA5Tl+R55jMTk+UZRPLsFh845cyx0MxrVscsXyVqdTEYHOssqYit/Z+c5DlnDjoR9nTeFwOV8WZTxlTxXtadOM8yznE5pkuCw2KzXOv7SrxypTwGBjgYSU1B8V/8Agqx/wbtfEX4q/EL9oHwz/wAFGf2lfg9+0J4w+OPgj9oTwr8X/h78BPipPrXwn8feCfgZY/s7Saf4M0Hxp+yn4s8Ja14D8b/DKzfTPiD4N+JWiePLHXrq+ub2xn0aS20gaZ5+XU62T0cFSyvFVMLPCY/jzFVqs6dDE/2ngPEefDFfiTIsyoV6U8LWyuON4O4dzTKZ0aGHzTLM0y3D42jmU5RcH0Yt0cxq4ueYUI4mlisj4PyaNBVa+Hjg63Aud8X57w9nmCq0KkMRSzmjX444gwOLnUrVstxmU4p4CtlrjUxM8R9ffs6/8HGn/BEb4B/D+68H63/wUn/aK/aC8Sa14o8Q+M/FHxP+PPwa/aM8SeMNZ17xNcrc3ttpWl+G/gH4T8A+APB2mrHFZ+Gfh98OPBvhPwZ4esoz9h0b7dd6lf33bip0K+CwWXUcLSwmEwGAqZfTcJ18RjsTGtisXjK+LzLMsbVxONzHH1a+NrJV8TVlTw2FhhcuwNDCZXgcFgsPy06dVYrHYyviamIrY6vRrShyUMPg8LDDYLC4ChhcBgsJSoYbC4eNDB06lVqE8VjcZUxOYZhicXjsVXxE6n7K3/Bwj/wb/fsh/Arwd+z78Nv20fiVrfgzwReeMr3SdT8cfs+ftCal4nuJfG/jnxJ4/wBWXUL3QfgH4a0qWO31nxTqFtpwttFtGi0yGzhuXu7qOe9uCdedTB5Fgmoqlw9wrwjwhgpJP2lXLeDOGMp4Uyuvim24zx1fLsnwtbH1aUKOHq42pXqYfDYWhKnhqXViZvFZtxFnFS0cTxNxRxLxZj6cLqhRzHinO8dn2YUcJGTlUp4KjjMfWp4OnWq4ivTw0aUK+JxFVSrT+BND/wCCi/8AwbyaL438E62n/BVb9siX4bfCr9rXxP8Ato/Cj4DRfALxNY/DXwf8ZfHHibxX4t8Zy6lq1r+xQvxU+IHh/WdS8c+L7O0sPH/xG8Q33hzRdbms/DuqabeW1jqVtwZNhKWTZfw/gIOeNfC/A+f+G+R4jGS9/BcG8QcL5rwlXy5UMKsNhK2Nw2W5pGrh86xGHq5q8XluClXxNbDYrPsLnZnM/wC2q/EVacI4JcWZ3w/xNn0ME5xeO4h4bzfIc6wOYKriJ4irQw88Xw7gXXyejOGTSdWvVhgIYihlFXKvW/DH/BVb/g2g8PfD39kL4Wah+2R8YfG3gX9jTS/jNofgbw/44/Z++M+s6f8AEPQ/jv4B8YfDfx3ovxftIP2ZNPtPEemS+GvHGtR2Ft4ct/B6pcC1OonUrVLi0udsfSoZpPESx1CnXp4rwqwfhBWoXq06b4awUvD2dHH050qkMTR4gUvDXIpLMKFenh6VTE5nVw2BoVamBnl+tHF4nDfXpYWvPC18d4o1/Fx4mjZV8NxPXzXjPOXh8M5qdNZPTxfHObRp4WvTr4v2OGy6FTH1JUsVPGYVt/wU9/4Nq2tv2GLfxD+3n+0n43k/4J7eLdd1/wCA1/4w+EXx11PU9Q8M6hdaffeGvhX8TdQtv2ZbC58c/Dj4b3/hv4f6j4Etbh7HxXbaj8M/A2oeIvFviS907UZ9W7qePxa4no8Y4it9e4h/1MzLg3NMdi6dFviH+1colkmM4ozujQp0KNfiyeCxWctZjhIYLB/WeI8+xU8tnXx/PS8zE4DCV8gzHhejQhgMjxvGWV8Z4PA4LmjHIa2V43F46nw/kVWu8RXwvC+JljauExeWYipi6sstp4bLaGMw+CwmGo0vMtH/AG9f+Dav4feGtNsPgd/wUV/ab+C3jnw5+2J43/bW8GfFbQP2ffH3jLxX4O+I3jzwTqfwwv8AwXpOgfFD9kHxt8N734WeGvhlq0/gnwB4c8Q+B9a1fwbptppd1p/iOTUbOS6ufMy6jPKcLwLg8BicRh6XAnBGe+H2Eq/uauLzjh3iTFYDFZvPOsRiKNZVc6rf2PkeGp5zg6eCxVPB5LgcJJVKEsZDF+hmE6Wa4vjLG5jhqGLq8a59kvE2NhL21GjgM6yDGYrNcBXy6OFq0KiwtTO8zz3O8fgMbWxmGxmZ8Q5viHGm54JYH5l/a4/4KIf8EJ/GX7L3hn9h74aftaftC/Gbwz8a/wBuOH9q340ftKfGPwF8UbTxP8HG1/xHpF98fdRg/wCEZ+APgHxJ4qvvjJ4Ev/iN4I8PeFvDHg7WNOtL/wAd61H4j1fw94Qt9JsIOvLVhY8SeEir4HCYLhjwmjnVahR/2nF/29kmKq8aZxS4GxsauJxWMzClmPEHEeXYfHY/MqlKMsly+nmGY47Ns/wknmmWMq4uGU+JWMwuLrYjibxAwuQ4SEpU8LGOWZ5lVHhPL8r4wwynRo4PLafDeH4SwOaUsFly9qsdSp5XkmAy7KsVU/s3+hrS/wDg6S/4IUaJpmnaLpP7WGr6fpWkWFnpemWFr+zV+01Da2On2FvHaWVnbQp8HwkVvbW0UcMMaAKkaKqgAAVpisViMbisTjcXVnXxWLr1sVia9STlUrYjEVJVa1WpJ6ynUqTlOUnq5NtnLgcFhctwODy7BUY4fBZfhcPgsJQgrQoYXC0YUMPRgukadKnCEV0UUX/+IqX/AIIcf9Hea9/4jd+05/8AOgrA6g/4ipf+CHH/AEd5r3/iN37Tn/zoKAPwu/4IJ/8ABdP/AIJi/sQ/Ar9s7wV+0r+0FqvgHxJ8Xf8Ago7+0V+0D4AsLX4N/GzxgutfCjx94O+Duk+FfEkl34M+H2v2elzajf8AhPXoX0PVZ7LXrIWay32m20VzavMAfuj/AMRUv/BDj/o7zXv/ABG79pz/AOdBQB8AftK/8Frv+CGf7Qfj7xJ498Pf8FYP2uv2eG+Jfwstfgl8a/DHwX+BfxOl8LfFf4Z2V5r91a2F1YfFX9k/4m3Hw98X28HirxHo8XxI+E134F8anRNXmtLjVri507w/faL5yyrA1qedZfmVH+1+HuI8Vg8fnfDmOlJYDHYvB4GnlcksZhXhs5wmAzTLKOGy/PsrwWZ4fA5rhcLQlKjQxftsXW74ZlisPVyXH4GUcBnnDn1yOSZ5h4qeLwVPHYnDY2UamDxPt8ox1TBY/CwzDKcRj8uxNfAYupiIxqVcFiK2Dn83v/wUL/4N8/D/AMddb+PnwU/4LC/t9/s4eINS+F3wt+B+ieF/hD8DIbzwj4A+DXwd8O2Hh3wV8Lvh7J8XP+Ce3xV8aeGfBUX2F/EGtaND4zni8Q+K7+98Qaw93fG1e192jmOOjjs/zDGYqeaYjini/G8a8RPG06FOOcZti6zdGhjf7OpYCdTLMrwXLlOTYGM4wyzLlVWFnDF4zH4vFeR9TwkcHw7gaWHhRocLZEuH8lcZ1qtTDYadSVfHYx1MTVrupm2bYqbxWbZlL/acfUhh6VaTwmDweHw/6D+Hv+Dg7/ggB4f/AGmvGv7V/wDw2v8AE/WPib43+CXw5+Adzaaz+z5+0BN4W0LwR8OPFfjfxpbXHhzT7L9n+w1Wx1zxTr/jq9uvGFzda5f6bqK6L4cTTtK0g2Fw17zYOf1GhxLh8OlGlxTxDlnEWPjK8nQrZNks8jyzLsFK/NDKsHQxOY4ujQxDxWJjj81zGt9bdKtChSdai8R/qzLEVq1apwrlOeZTgqk5QUsX/rHjMkxubZjmEYQjSnmWJlw7lNB1cLTweHWGwsKbwzklOPhHjn/gvD/wSP8AinpN7Lr/APwV7/aa+GXxA8K/tI+OvjN8DviT8IvgF8V31n4f+BfE2i3Phiw+EPiTwv44/ZJ1z4WfEzwLDo2pazLFoPxB+HPii70K8u9Hms/FGq694ZtfFt/x0KFSlR4drfWq8M2y3KOKcjzzEwVGphuIMBxBxVmWbYX61hMTSr4elmOU5JDhnLcDnGBoYDG4XGZHUxOGdPDZjmOExndiK0K1bPqMsPQnlOZYnhPHZXhk8Rh8Rk+P4e4cyTCYqvhsThsTDEulmfEOH4gx2PwOIxWLwGY4HOqtGvhqFsJQyzzu+/4Kq/8ABvXpfgH4JaP8JP8Agpf+078F/jN8BvHXxe+Jfhj9qLwt+z78SPE/xm8V+NP2hrnUr/4/ap8TrH4kfsmeMfhR41tvi3qmp/214g0eT4a6dpOjatpHhqfwXZ+GLXw7pdlD0SXssRgJZVKeSZfl/Ba8PIZPl05zwNXg9Y3Ks1jltWrmLx+YyxtLOsow2fUc8+vf2ws7rY/HVsXX/tLH0sRhC1ShmkM1jDOcXm/FOB42xGY4ynDD4ujxTleV43IctzDCRyyOBwuHw2E4bx+I4XjlNPDrLanDrp5fUw7nh8PiaNKw/wCCqX/BArwD4T+E+ifs9/8ABWX9s79nXxZ8NvCHxI8D+I/id4H+CXxE8X+K/jRpHxi8dT/FD4na58V9F+MH7IXxH+HN/wDEPxD8SL7V/G+n/ELwr4G8J+IvC+s61qlnoM9p4auf+EfWMTRw9dV8DToLA8NYnhfhbg2pwtgKlahldDIODMDi8s4do5ZipVKudZTj8Ll+YZhg8Xm2AzSjmGa08dXrZnWxWPpYHGYK6VaslLEYqccxzr/WfO+MI57jKNL63PPOIlhY5qsXg8LDDZVj8orUsvyujh8lxmBq4HAUsoy6ngIYaEMTHF/BvxU/4Ksf8Eh/A3/BUX/gjV8Rv2Z/jbr8v7HX7CvwD/aX+Fvj3xXqvws+OLa94avPHvwj+IvhnwlPqemeIPAFl428ba34u8U+I7W81/XNE0TVEOqatfarqr2UH2iSKuJsRic8pYiUMPh6Mvq+W4HBYHBwWHwWAy3KaGDy/K8swVOpUk6WCyvK8FhsBg6dSrUqRw2GpQnVq1E5yvh6FLKsWquIxWKxM8Rj84zbMswxs/b43MM2z3GY/Nc3zLFypU4QlisyzbMMXjcR7CjRoRrYiaoUaNGMKcP3Y/4idf8Agix/0ddrn/iPH7SP/wA6evgP7CzT/oGX/g6h/wDLD7v+3cr/AOgl/wDgmv8A/Kzwz9o7/gvz/wAENP2lvhPrfwn8Tftq/FjwPDqGp+GPEeh+Ofhj8Gf2jfDHj7wT4v8ABPiTS/F3hDxX4Y1W5+DGr6X/AGlofiLRtPvhp+vaLrvh3VoIptL17RNV0q7urKaFkOc0sdlOZ4WLw2YZJmVPNMvrc2BxFJYiOHxODq0cXg8V7bCY7BYzA4zGYHGYTE0Zwq4bE1HTdHERo4ijTz3JauEzLL8W1isBnGW4vKsww8o4/Dyq4TFwSk6GKwjw+MweKoVYUsVhMVha9KtQxNClO86anSn5z+zn/wAFvf8AgiD8BtZ+Lnj/AMRf8FBvjX8fPjV8dn8LRfE/4y/Fb9nb4o6d4k1XRPAmkX+ieBvCWheGfhZ+zb8Ofh34T8KeFLPV9auNP03QvCFtc3ura5rGsa7qGrX96Zo+jMckxeO4fr8M0MqoZZlWMxmdZpjlg8T7TF47OM/wGXZVmOa4nF47FYypOussyfKctwFCKhgcBgMtwtGhhVUeKrYrjw2bYGlm1HOcTm2KzHG4TLcBk2X/AFrDxhQwGUZdj8wzSjgsPRweDwsb4jMs0x+PzDFVfaYvG4nEe/WjhsPgsNhfMrb/AIK2/wDBDPwj+zn+zp+z58Gf+CmX7U/wSm/ZZuY7j4U/FrwZ8GPidqHjyeJtL1/RNS0v4heHvFf7L2vfCD4i6FrGl+JL+O70bxH8MZrG0v7fSdb0ePTNZ0u2vh1Y3CZ9js4wmcVaFOFTD8N4ThOvhKc8PPBY3JsJlOSZRD21HE1cQ6OZxp8PZbjcPm2Enh8Zg8dDEPCTo4HGYvAV4w+NyLD5fnGXqvVnDN+Ks34zddrFUcVgc8zjifOeK6zwlfDU6EpZbDG57mGAllmL+tYbGZRUjhsesVi6VLHQ3fBn/Baz/gjT8HPB/wAIPhp8Ef8Agor8ZfCXhPQfHXxk8dfHXxTqfwM+M2r/ABI+OXiD4x+GfH9x4g8Y+J9Ruf2Z7nSG8dP8W/F2lfEqzv8ARLLwn4a0WfQYtFtfC974b+x+HrPlzDJMfmdGvltTByyzI6Hh7iuCeH8vyfHeyfD1X6/w68szPL8TjMRi8b9fweXYTiOU8yxuMx9bE5nneJxmMw2MxmM/tHL9sDnGXYCpUzB4uOaZ1j+M8r4qzvMMzwbSzing8LicPissxmFwGGwmE/svE4ShkmTUsswGGy14XK8swKwmY4aGXTwWa+Efs1/8FCv+CDP7NHhHUvhXpf8AwVd/bc+KnwI8RaF8S9C8bfAX4t/BD+0Ph38Qh8W9L1rTvG2t+OtS8CfsIfD/AOJviPxVqs+u3utXPie7+Ig1nUNaWC51m71SBZLWXpzbLcbnWR4rIMdkeW/UqnD2E4ayyWFqTwVXhvL8BVwk8FPh2GEx9HCZficNTwsqNKcsLXpL65jMW6DzGrDG0s8rzXCZPntDiPAZ7mUM0jxFU4oxtatSpYt5zmtWVWpUlnE8Vl9avjKEqs6Uo0lWpezpYTB4KlKnl1BYN+v/ALMX/BXP/ghr+zl8QdH+Jmuf8FK/2mP2iPE/gP4Pp+z58GZvjh8CPiLPD8Hfgr/aui6zd+EPDSfDb9lz4dSeItX1y68MeFYvEnj3x/L4s8ba3Y+FdAs7jWkS2uzfduK/t7GLPsRicBg55xxZjsrzDinPYujSx+d18m/taWXU6lKniI5fgMLTxWe5vmWIwuV4LB0cXmePq4uvGSpYOlheGh/q/hP7Dw2ExeIw+ScL0syp8NcPxp1J5dk0s2p4HD4qrRq1cPPMcTOhgMuwuVZZ9dx2JjluVRqYTDrmxGIrVfE/2z/+CwH/AARt1D/gn/8A8FKPgj+zV+1J8QPHnxU/bP1D4vfFi38OeLfg78YdMt5fir8TtE8IaJd+HvD2s3vwc8I6LoPhSO28H6e+nJ4n1O9u7Wea+e+8Q3MctvFbc2XZdmeGwfC2VVMPCOB4XoZthMJW9rSliKlDOuMeJuNsXPFONVwqVKea8V5jh8O6FGhGOX0cFSqQq4mnXxeI782znL8fXzzMFXbxmc0sljWpRpVo0YyyDhLh7g3BKipwcoe1yzhrA18V7SrUU8fVxdWl7HD1KOFofQ37DP8AwcG/8Envgv8AsTfsefB34jftI6xoXxC+E/7LP7Pnw08d6JF8D/jxq0ej+MvAnwl8I+FvFGlR6ro/w2vtJ1NNP1vSr60TUNLvrzTr1YRc2N1cW0kUz/p1HHYaFGlCVRqUacIyXJN2cYpNXUbbo+OUo2XvLZdJf5H1N/xEsf8ABGz/AKOm1v8A8R//AGiv/nWVp/aGE/5+P/wCf/yI+aP8y+6X/wAiH/ESx/wRs/6Om1v/AMR//aK/+dZR/aGE/wCfj/8AAJ//ACIc0f5l90v/AJEP+Ilj/gjZ/wBHTa3/AOI//tFf/Oso/tDCf8/H/wCAT/8AkQ5o/wAy+6X/AMieFftHf8F1v+CHP7T/AMK774Q+Pv2ufiFpHhrUPFnw28YzX3hD4F/HWw1xdT+F3xF8LfE7w/BFc618EvEFgthea94R0201iJ9Me4uNInvreyutPvZIL+2iljcHRzjhnO41JPFcK8SZXxRl9OUJvD1swyipOphqONgoqpUwc5VGq9OhVw9aSS9niKbu3nio08XlPEGT1J8uF4k4cz7hjHVIXVelgOIcsxOU42thJShKnTxlLD4qpPC1K1KvRhWUJVcPXgpU5fPn7QX/AAVi/wCCK3x78ZfEHxFD/wAFMf2pfhL4W+N3gbRvhr+0D8L/AIa/Bz4kP4I+L3gzQ4NWsLeymbx7+zL448T/AA21fUdC1vU/C3iHxL8IfEXgPXNb8OXCW91drqtjpesWPDTp5U3jMNj5TzXJMwznC8QYvh/Hqq8vq5phcNlmEl+/wyw+aU8sx9DJ8sjm2S08whlmPlhOaeHpvGZn9f8AQnmOJjPLsXgcR/Zec5TgcTlmX53goL65h8FicXicfF+wxFPEZdVx+X43G4zFZRmlbBVMdgKuKqRVarRpYSlhuC8e/wDBQ/8A4IG+M/F/imfSf2+f2g/h18FPidqfwk1r42/sweCPgZ8RYPgz8XtT+COl+F9B8Cya7Pr37M+u/EvwzZXPh7wR4P8ADnjfS/AHxB8Kaf440LwzpNjrUDFb2a+9PCZrChm8M3xWMq5nLC8a4vxGyzCY6kvq2W8bY7FUMzxGdUnhaWGr4qms/wAPS4poZXj62KyyhxMpZpHDONSrhqnkVcHhFlVPKsBfKYrgun4d4jGYCdVY3F8G0aGYYOnlNSrifrMaVaGWZrmGSxzXCwoZosnxUsGsVzUsLWw8/wC0X/wVL/4I9/td2Op+HvjZ/wAFP/2kvD/hLw9+0rZfHv4RaJ8K/gX4pSDw5Z6F4J8L6N4V8I+KtP8AiP8AsceOfDnivQ/C3jWx8U+PvDWlavoOqS6Rret6dd3Ou61e6HpVzYeXhvq9HE8MZxLMsf8A29w4+M3SxcfY1KLrcR5/mVbLMwhGpgb082yHhavhchynMcNDB4nLaFfMaUJ4zFv+2sV6OKr0cRhc8yqNDDU8nzrC8MYXEYaH1iEpUsjwVP8AtDCWjU5VlmeZrGljc3y7ETx1DMKuXYarfB4HFV8koe7wf8Fpf+CM2qfszfFv9mH4o/8ABSb9pz446D8ZPCvj/wAFeIviV8T/AIJeM/8Ahauk+GfiH4XfwpqWl+HNR8A/sn+A/BNtFo9nNd32gS6r4E1ieDUryd9Sl1SzEFjDtnryrP8AKKGT4lPDUqVOhGvi8HGrDG46ph83nm9LE4uWIWJw7rxbo4D/AGbDYak8BhcPF0vrftsXWrJMZWyLNaebYfEPE1aOLo4vDYbFxUsJhnRoUqKoUoYenhq3sJypuvONSvUqe2q1eSrCl7OlT8L+OH/BSX/gh18afiL+z78ULP8A4KgftifB/wAT/syfDF/hh8J1+FvwW1CfStFt7u1tdO1jxt/ZvxV/Yr+KMNp8R9e0ew0/QdT8WaGdGnXQrQ6Tpttp1lf6tFqHbjczhjuK+J+MZY7EYfNeLKc8PmEMPBRwuFwVbMMTmmJy/LFVo1sVg8HjcdifbY+H1qrUzD6tgaeNq16WAwkKPlYDA4LL+EuGODacI1sq4Unha2Bq1+eWMxmJwOWYXKcvxWaOmqWExlfLsLhqk8vf1OlDA4nHY/E4WnSq4luPjPxA/wCCxv8AwTl/4ek/8Ehfj5pf7W3xI+L3wb/ZE8AftgeGfjl8cPiR8JviDD8QDqfxT+Buv+DPAmp+INA8N/BvwL/wkuq+IvEV/a2F5P4A+H0GmaarC71Cy020SW4r8n8d8qzDjnw/zvI+G8Bh6uaYvDZBQw+DpVY4OlXnluaZLVxOJnWzDExpQxGJo4HEY/FN1qdGeKqVY4WjRpyo4aHblKjgK1N18ZiMXFYjH13XxKpyqwhjK2Jr0sNFYfD0IvD4KNeGCwl6cqywlCj9ZrYjEKriKv77f8RQv/BE3/o7TXP/ABHX9pX/AOdJX8D/APEvHi3/ANEzR/8AD7kH/wA8z6j+1cD/AM/n/wCCqv8A8gH/ABFC/wDBE3/o7TXP/Edf2lf/AJ0lH/EvHi3/ANEzR/8AD7kH/wA8w/tXA/8AP5/+Cqv/AMgH/EUL/wAETf8Ao7TXP/Edf2lf/nSUf8S8eLf/AETNH/w+5B/88w/tXA/8/n/4Kq//ACAf8RQv/BE3/o7TXP8AxHX9pX/50lH/ABLx4t/9EzR/8PuQf/PMP7VwP/P5/wDgqr/8gH/EUL/wRN/6O01z/wAR1/aV/wDnSUf8S8eLf/RM0f8Aw+5B/wDPMP7VwP8Az+f/AIKq/wDyAf8AEUL/AMETf+jtNc/8R1/aV/8AnSUf8S8eLf8A0TNH/wAPuQf/ADzD+1cD/wA/n/4Kq/8AyB8Mftdf8FZv+DY39tfwd488N/Gf4meG38UfEKx0DT9X+M2hfsX/ABGb43WFt4c1PSNR01dG+Inir9mvxXqNqVg0a30RxcwXsY0Ge702BIElR4vruEfDDx/4KzXJMzyXK5xo5JneDz2GSVuKcvWQZlicJiaeJnhs2y3CZ9hIYzBY6VNUswoqpSqYqhKUHWi3zK62c4LEYfGYavV9usXkGe8O0qtalVqVstwue5XmWWVMXlc5xksHmGWyzTEZplFeMZU8Hm9OhjZUKzjOnU8t+Lv/AAU6/wCDfP4lan8RtO8J/wDBQ/8AaE+AvwY+O+geC/Cv7R37OfwV/Z28eeH/AIRfGvw74C8Nab4G0XTb2LX/ANk/xN40+GK6j8PNF0X4beLJvgr4w+HMniTwFo+l6Lc+RdWNvqkfp5N4e+N2XSy+tmnA+ScWYzIuI8Txdw3j+Jc+wmLxmScRYvH4fN6+MVXC8TYP+18NPPMNT4gWW58s0wKzuVfGexdPHZjhsZx1MZgI0qTy3FTyTMKXD0+FP7VyvDwp4yeRSnmtSnRdKvhsRgIZhg3nmbRy/N6WDhmOEp46UY15vCZXLL+g8af8FZP+CDHjv4n6h4k13/gpf+1JN8DNb+JXwz+MniH9kF/gt8WL/wCAOrfEr4Qr4VfwNqMM+sfswal8X/Dng2y1XwR4T8T6p8LPCfxT0H4c654q0SHVtS8OTQ3+tWOqZ5P4ceNWUUMNUXAfD+N4hyyXEksk4uxmcZd/rBlMuK3mks2rRqYXiLDZfmeMpSzrNP7Hx2dYDMsVkscbJYCpT+qZW8v58c8mxWXVMpw1SWV5bjOH8s4UzfBYClJYbNeHcqpRwtDLZ0MTSxNLL1jMuhTyjOsVlMMBi84yqlDC4yvKVTF1sV7Db/8ABdj/AIIOfEa18Z2f7WH7RvhH9qK0l+MPj/xv8JrP4y/sX/FL4jJ8KfAvildIh0zwR4fl1r9mjT4LaCwGmTTCUafcapBZ3dpoup+I/FMmkJr1/wCJ/wAQW8YcDhclXD/D1fh/M8NkM8qz7M8o4qy3L8RnmJ/trOMdQxleVLP6kuejlmMyzL5qDo4avXy2WNp4LCvEOjD0K2b4apjc3axcv7HxuIyLE4HKnSrfV8JVy/hXJ8rx9R0pKop1cVntHPs0p1KlWvOFPNqkaUsNSqfUcP578Lf+Csn/AAbf/Bn9iT4hfsFfDv8Aap8eeG/g98T/AAj8YvCHi7xBpP7N3xb0f4jahB8a18R2/iXW5dW0P9mvS/C934j0bS/Ef9heFtS1PwdqCafoeg+G9Mv7bVbfS9s/dxH4YePPFWfZDxDnGQYevjeHcPwfh8vpPiHLKuF5eDaOVwwdSrDFZ9iKvtc2xOVrNM+nQr0Fj81zDM8bSjhamLtT6csz3L8o4gzHiPBQw1PG5lxHm3ElWgsJUhg6FfNcyxeZLLcLSpKlVpZPlf1yWAyfByr1J4LLaGGwvt6ns3UlL8U/+Cyv/BELxlffB7xJ8Lf+CpH7U37Nnj34PfCG4+Adn44+EvwF+IOr3njL4SX0fh/7V4f8ZeFfi5+yh8S/h7c65bX3hrT9a0DxrofhDQvFHh3V3vW07UF0q8uNJk2Xhd4w4nH8Z4jO/D3h/Pcu47zWnnee5JjM8wmFwdPNKGKzfFYbFZVjcs4mwOeZa6Uc8zPBVIUc1ccVgMR7LFe1xFDC4rD+Lk7ynI+G+E+G8FXqyp8EUaNLh3McTS9tjaKhlWX5PiI5jSjQpZbm+Gx2GyrLq2KweNwE8NHG4KhicHTwl69Ov+a3j7/gqT/wST+Hv/BTb/gjr8Qf2cfjZ4in/ZD/AGHfgh+058N/H/i7WPhj8bpvEHh+/wDiJ8JviD4d8MXmq6dr3gGy8Z+NNc8YeLvEkN9r+taHompRDVNXvdT1I2Fr5zQ/0r4K5RxtlOP4uznj/LsJleOzzMcsq4XD4CtgauCw+Ay7KXleCwGCoYDFYxYXA5ZgqODy/BUKtSVSGFoUlKdWUZVH85nWGp1MvrYfB4jFZjisVjMxzTHYzHVObGZhmuc5zWzvOMxxdWUKFJ4nMMyxmNx1dUadHDwq15U8PQo0VTow/eL/AIia/wDgjB/0dXrn/iPf7R3/AM6mv6E/tDCf8/H/AOAT/wDkT4r+xcy/6B1/4Oo//LA/4ia/+CMH/R1euf8AiPf7R3/zqaP7Qwn/AD8f/gE//kQ/sXMv+gdf+DqP/wAsD/iJr/4Iwf8AR1euf+I9/tHf/Opo/tDCf8/H/wCAT/8AkQ/sXMv+gdf+DqP/AMsILn/g5i/4Ir3kL213+1Hqt1byYEkFz+zr+0VPDJtYMu+KX4TsjYYBhuU4YAjkCk8fg3a872d1enN2a2avHddxrJszWqoWdmrqtRWjVmtKmzWj7o8I+P3/AAXd/wCCEn7RXgnwj4B8Yftb+PtA0LwX8Xvg78aNIPgv4B/HXSrp/FHwS+I/h/4n+FdOuv7U+BuuWbeHtR8QeG7K18Q2lrZ2uoXekzXkGm6rpN7JFqEGSxOCWc8N557ao8XwtmmKzbL6bjJ4eriMXw3nvC1SnjIcntamHhl3EOMqUoUK2HnHF0cJN1JUKdXD1tP7KzT+y+IMp+rQWG4kyTFZDjpqrR9tSwmMxGGxNWrhZe19nDFKphafLOtTr0uWVTmoyk4yjN8av+C8v/BCv47a98BfEPi79r74iade/s7/ABs0j48eCovDnwI+PFpa6p4v0bwf408E2uneKU1P4HavLe+G5NK8davcXFnpM+iam2oW2nSx6xFbQ3NpeaYTHYPB55gOIKVSUsZl2VcT5RRpVITeGlhuLMlrZFmM6sIxjVlXo4SvOpgpQrQp08Sozr0sTSTovPEZNmeJyjM8lnh4rC5riOHcRiKkK1FYiE+GeKMm4swCozdSVOMKuY5HhKOLU6VR1MFUxFOjKhXnTxNHzP49f8Fpv+CJH7QOh63p/iX/AIKKftD6Drtt8YPA3x0+DnjHw38CfiRDrv7OPxB+HujWOj6LL8JYtS/Zh1HSbvw/qQi1u68UaB8UdP8AiRBr/wDwmPizS5p4dCvdP0rS+SNalRrZPjcLmOJw+bZJmPEGNwmbexo1sTWwfEuXY/JsyyHHUK2FngMVkbyjMsZl1HDvCQxcKU6WJnjqmPw2GxlHshgMc4ZnhcRleFxOV5xk2WZPmOVTrunhqsspziln+CzmjWpYqGOwmeUs3weV42GMw+LhQp1cowKp4OFOWOp43wuP/gpX/wAEILbwVpa2X/BST9pm0/aH0r9oLW/2po/2u1+Avji4+M938bvEngmX4Za3rN/4du/2Vp/gjceD774YSR/Ddfh0PhTH4UsvB1nYW1hZ2us2cWuDSNbAYSfD88lqPJv9Xss4nyejHD0ni1meX8bZu+IOLqec/wBo08XLG4jPM+WGzmrjYSw+KwWPy3K3ltXB4XAUsKyeCzXFyzv+1sHSzWlnn+rntKFWtHCU8uXB8KNPhdZTLL8RhauF/seFPERgqtTExxrzPN5ZnHGvMax6h4Y/4LAf8EOPCH7N/wAdfgFpH/BQ34/y+JP2ltX8d+J/jT+0Nf8AwM+L0fxp8W+MfiXYWGg+L/FdpPoH7POgeA/Cuo/8Inptj4T8MWfhPwRoujeENH0/TP7F0yK+sheSxmEcizDJMo4XqYaFPhnK6ijXyeLxM6edYDGcT4rivibAZxiq0qmLxUOMswzLOKXEOIp1aOInhM2xeHy2eXU6eCjhNMDS4hwWf1+KOWnXzyVPCrBYmr9U9hlVXKMlpZLw1PA4OEo0PY8NwwuBxeBw+JWIhisXhXVzV4+WKxjr8fpX/BTb/g3q8N/HTwR8X/CX7Zvxd8JeEvAmufC7xrpn7P8AoPwA+LFt8Hp/iN8FPg/q/wABvhd44m839nSf4i2dz4W+F2rJoKeHNI8fad4P1G70Tw/rGoaBPf2V3JqPp4fOlSzfNs7r4upjsbmWb8XZ9h3iaXLDKM349yTKuHOLsZl8cNSw7ks1ybKY4OnhsdLGYXL/AO0s5rYKjSr4vDTwHmVshxtXJMvyKOEVLD4TJeG+G8ViliVVxub5Hwhxpi/ETh7BZjWxGIrQnVwfGWNrZziMww9OhmOYShh8LjcVWwtKVKp+nP8AwateOvDHxQ/ZZ/4KJ/EzwTqD6t4M+In/AAV//a38deEdVks73Tn1Pwx4t+HX7PGv6DqD6fqVvaajYPe6VqFpctZ6ha217amQwXVvDOkka/M1ZKVWpKOqlUnJPycm1+B9vh4Sp4ehCStKFGlCSunaUYRTV1dOzW60P6fazNgoAKACgAoA/h7/AGK/EvxD0r9nr9rfwd8PPit8Svg43xo/4Ozfit8FfGvi74S+JW8IeN5Ph74/h+GVl4o0fS/EKWt4+nHUIbe3JmS3kKvBE20hSpjLMJHM+OeC8or1sTTwGMw/ibjcXRw9V0frVThrwZ8ReK8qp12k+ehSzvI8txVSloqiocjaTbO+dWOD4O8Qc0hQw9XG5Zk3CEsBVxFP2n1Srm3i74a8OY2vRV1y1qmT51mWEjPXljiptK9j9Z/2hv2jvjj/AMElPjRLo9r8Q/jX+2/8CPGf7KPxm/aL1D4e/HfxzoGpfFD4SXH7NPxF+Cen/FPxV4T+K+kfD1fEGs+D9T+Enxa13xL/AMIT4y0/Xmbxb8PLKw0DxH4ds/E+pNaVlGaYbFZjnGRZ0sJg8BlmZ+E+IXFEIOnXyTJfEPjfFeHubRzXB0YxoZphcpzKvkvEOExMp4LGUcsocTwxOLxNHDYGFDhx2W4hYfIsfk0q9bM82r8b5FDIa9ZywWeZ1kfh/nfH3DMMDXlCticrxuZV+GsdwrinRjicFUr57kWJWAjiMPiJ4v1Tx7/wWz8E+H/Gf7VfgLwV8HJfHGufBrx7+zH8Nf2e7pviHBo2h/tW+KP2g/GuhfDXxCPCuoQeD9bl8M6Z8GvHmr3OjeNb2C08XsbfSru+MFgCIFeG1w+U1sxjUy2pivEbPOE84w1SlOtXyHhHhqXF88448xcKaU54eGD8K/GDGYLKnGh9bpcDU2sypwzqlUweNbE4aOHq43CzqY/Ax8M8Rxzh6+GhFyxeeSynhbOcp4PownUjH6xnGD8T/B1YfMpVEo1vEBUlgaryep9dxfCX/BYH4u3HhX4OfHz4g/so+EfC/wCyp+1np/xp/wCGVPGWifHnUPEPxZ1DWPhd8MviR8W/BMHxx+Hdz8IdG8O/D/Svjj4J+FnijVPDN94L8e/Eq88F3J0jSfFemzXOpSTWHl51j6/DuR5zWzfCez4owHhPmHi5g8kw1b22X4jLcryrIs9zDhnGZu6cZ4TiDAZNxDgcfiK1LLsXldWeHzfB4bETq4DDVMy9bLsDSzbPMJgsBjIVMmp+KOV+FOc5rOlUhiKOaZjxViuBnxBlOXysswyGnxbhJ5TTp4zFZXmNfD4jAZt9XpUMRXw+D8i8e/8ABa39pv4afB/9lX4r/ET9lH9mH4V6f+178NdY+OHww1v4r/tn+L/AvwjtfCMfhX4c+JPA3wS8XfHHWv2WbT4d+Cf2mvigPG2qDw5o/jTUvDfwjsNP8M3V9dfE+8le4s7L6HNcFPJuNM34IxSlVzbh7D4arjsNSqYXD4nPsRis7x+W4nLODf7RxOEwWbZnwzhcF9Z4hwmJxuCrSrYrKqWVwxeHzWWKy7xctxMMz4fwnEdPmw+WZjmayqGNnSxONw+ROjhsbOvnfE9PLsPicdguH8xxGGw1PIcVg8JjcTiKeJxn9o4XLcTlUcNmfV/Fv9uT9tvwJ+2h+1FrHwR+FXgX4u/Cb4Yf8E3P2Z/2qvFHws+Kn7Rb+APDXgSW6139o3W/G+m/DjWPhx8MPjZofjb4l+P9C8M2Oj2GtJf6V8PJIfBVtfy+Kbizu9NW68OtjaHDWB8YswzmpUx2QcCeKOByueZUaGJoZ28kh4f5DmGLo5RkuY0cG6FCjUePz3HYbNcVgcZDFV8Nl9HC1q+KxVbLfQy3C1+KMx8G8sy5Qy3POPOE8/lHAuvhsbkv9r1uK8iy/A4jM84wFaqsTHBVMdSyrCVsuwuIpYjC4zFY/wBtSp4Snh8Zm/tW/wDBd1v2eLDwR8QtM+Gn7OU3ww8Q/BT9n/48W/gv4lftheHvC37WXxP8IfHHT9L1jUovgx+zj4F+HfxP1mOH4Y6Vq0EmreJvjHrfwu8PeMNVhvtL8LTtp9nJ4hb6l5LVwviPmHAGOr06tXA+KeC8LalbJ4zzLGYSpmGZZPk+H4tzeg1QwGW5RLMs4UaWUVc0lntfA4DF4+WHw8cRlNLMvLwuKnj+Csq4rwtFYapmXAua8aqlmtR4LLPrGU4TNcbU4UwWOVKpjM0zTEUcpnFZpgsrqZRhK2Py+jVq1ayzSllln9jn/gpv4+8c/wDBQn9rP9gbRNM1D41/ErQf2xfi94w1rUPiB4+j8A+Ev2dv2PfDXgH4JWel/wDCINN4a8Rap8UPFV3488TXtr4f+GPhOwhtdMXVr7X/AB3408F6ZcaM2s+RwfH+3eEcvxk5Q9jwx/xEXB8YZ1zRrZhX4hn40eKOU8GZHhcti4VsVCPDeTZdTx2dYmrgcpyfKcJgMNQr5rnWIpZQ+ziqvRyvPYKgmqnEuTeGWI4XyW3scMsPivDDhPPOKs4x+OfPSwXNjMbjcRhsBRp43M85zOWLlTwuFyzCY7NcL/Q9UDCgAoAKACgAoAKACgAoAKACgAoAKAP5h/8Ag1i/5Ng/4KM/9phP2u//AFXv7PVAH9PFABQB/LZ/wUU/bc+J/wABPjl/wUD8U+OP2t/jD+zx45/Zf+F3w9+In/BP39m7wn4Z0ef4aftQeHrH4YQeOviP4o8X6PffDrxPqfxosNW+I9t4n+GHxCj03xPoyfBTwT4dHixJfCN5d/8ACWnzcjzB0MJTzN0nnnEH/EW8Fw5xDwvinbDZb4c4jMODMBgsThKNOOGq4OGd5XnPEWbQ4w+sV54fiCjhskozcspeS5h6uNy5Y3MMpyipP+xuHsw4AxGY4LifBzpyxuJ4/qZhxjQxGClUq+3pTxeQ0ss4QlgeEalBRzrCZrWxdWhiqeYLEYHc+If7QX7UEX7YPxN/aG/aF1j/AIKafs/fsM+D/jH+yn4G+GniL4Iy/sr+Hv2YYtI8aeDPhWNZ8R/F/wANfFbRNd/aP8feA/F3xq8cXHgjxV4w+Dugz6H4b0GKV5Nbtbi31OfQPo+HsAsHnn9k5jOpVz/OvFTjrhPIcBn3LLJsZRynHUuGuCsqo4bK/wDhSy2pxZXyfMs0wGY5xWwmXY/HZ9kmFoYilTq1ax8fjs1rZvwtgc2wWGhh8twXg5w5xjxBjeH/AGk86w+KzLD8Q8VcYZrCtmHtMsxkuEOH8VkuHnlmXUsVmeGpZFnOIxeBqzWCpYz9GP8AgrFrX7XTeB/2a/h5+yLoX7T11q3xK/aR0bTfjH4q/ZOX4S6d8U/CXwW8PfD7x94l1z+zvGvx7MXwX8Bt4l8V2Hg7w9F4h+IN1b6aq3dxbWSX+qS2mmXvzcVXxHFeS4WtHMoZJh8h40zvH18DWwGFo4jNMBlWHy/hrJ8ZicwvTdLFZtnUc2qYTCqWY4zC5Di6WCj7X3o/UyqU8Lw5n2JpQy+tmtfG8JZRltPGQxuIqYTD5hxRl2Jz/N8LhcA1WqVsLw5lua5dSrV1/Z+Exmb4OvmM6OEVSvT/AC01n9sH4xfEWL9j79kL4AeMv+CmPxH1fxB/w2rq/wC0jajWf2TfDX7e1t8Q/wBmTxt4C8D3XwO8ZfGLUv8AhX37NHw68I+FPFHxMfXdU8e+EdWR/Fnhjw94E8PeE/EfiCfxpLb6v3KpHOsyr4zBRq18gyvws4d4tyXF5Gnl2HzPF8T8YZ/wws24hoZ3KlmFfMOGq/B3FGQ1+FMLQVTHcT18NXxOCxGRZJjsavPk5ZLg6+Gxt8PnmY+JFHhjG0M4j9fWW5dhuAMPxl9W4ceVUKuCqUOJcBmnCmdYPO8ZiZU8FkOLz2UK+GzmvgsJhOC039tL9qT9ozVvgt+zT8NviR/wUM+Mh+GX7K/xT+Kvxd179nLwT+y3+zt+1fqXxX8N/tH+PvgVYeFf2gNU+LnxAX4M6RrHwAg+GfiHw74p8N/DLxe6ftE/Em50/wAS6LoU/gUajaadGKrTx+C4k4ww2KowyvKeEPCjFZPneR5fUr8LYjH8XcM8Q57n/G0+FMdUhn2OljamR4GOV+HsY4mGT1HxhluKqyxGAymth90qWW18q4eq0uXMcz448S8BmGUZ1j6VXOcBlXCUuCZ5JwtQ4iy6Ty5YTE0OOoY/F8fVI4SdTKcJwtKFSnjs6xlLHeU+Ofiwnxz/AOCw/wDwbYfFgfFG5+NVx41/Y6/a71LU/ipqHw7g+Emr+Ntcg/Z4+LOna/rHiD4YWms+IbLwD4mOt2WoW3ifwpp+tahpui+ILfUrHTp/sUUCJ3+IFChQnmDwuHweHweMw2TZrgFluLr43LMRl+c4TLc2y/H5ViMXTp4yWU5ngsbQzHK6eNi8bQwGKw+HxlSriaVWrPHgiWIdelQxk8c8Zl2a8S5PjKWaYejhs1wOMyTNM3yfFZVmkcNOeFrZnk+IwNTK8wx2EccHmWMwdbMMHSo4bFUqMP6ra/ID9ZCgD86f+CofiL9pfR/2ZNP0P9k/QvjZqvxW+IPxu+B3gO71b9n3TfB978UPBnw31b4iaNffFPxX4fvfiKY/hz4duoPAWl67o9p4l8f3Nl4P0bUtasLrXb6zs1kuI4wtOWI4k4Uwtb2scnnmObYnPqsK9DCR+oZbwpxDj8Fhp4vFWo0Fj+IMPkuCt79etTrVKWEoYrEypYWteIm6HD/FmMw7w0s3w2RKGQ0MVRxOKjWzbMc4ynKY1IYXB/7TiJZdgswxubuFNwjGGXzqVatGlCdWH5N65+014o8L+Dvg78KfG/7VP7d/wH+GOiftefEb4W/t9fGb9o7VvgBeftC/ALXtO+BmlfEH4K/Cub4ufAzwDqnwc8H/AAe+Luqan4b1nSfip4fg1KW8j1JPDEnjLRL/AF+bTrL6CgsvzPH5Hi5VMtWU1+BuM6/DMcspZlglxL4gcP8AG+T5HjOH89/tG1WedZDlON4pzDBZLh40cNxDQybKquFWaUYyjjvCqyxeX5dxFhorM3nmH4k4D/tOGPeX5h/Yvh5xJkvEONqcVZNHLY1KSwmOzbLMhyHHY3Fyq4jh+vmecVMRRwdTB0sTQ/Un/gmN+0vrfx//AGbfiZ4i8UePNZ+IFn8Gf2h/2gPgt4b+L/j7Q7fwl4i+IXw5+GXiZ38C+PPG2m22h+FLKDV5/B2paVb67qtv4d8PxazNpk+vyaXYTajNCnn8U+1y/hPhziXF0svyLM844Hxue5xQqKpQyzK81yfPOJ+G8biMTh5VK1TLYVp8NLNs1yzntk+LxeNy2hSoUcHSw9LoyRxxHEXE2RYLE4vOMvyviPJcBk1fTEY7F4LPuDODuLIYajiI04RzOlhsXxPictyTNIxqvN8ow2WZjPEY6ri6mMxH5OfsF/tH/tOfHP41fBrwb8Rf2gv2svDWm/tY/A/9qqfxl8RfHug+CfC/wV+IPjXRdc02b4SeOP8Agmbq938OLhrGHwx4IuNc8ZaZZeO9Fhs/EPw3i0vxbqXhjxnf2V5qkXs0MnoTyXOcuq08XgsTlfAfhrxJSwmYSpUuP8FxDXxuTUuM8bndGMZYNcM18Tj5ZbmeDo0/bZPjM54WwmHweSPF4uBwZhmlelxBgsww08Pi8DU8UeOOGJYnAQqVuBq3CmGwXFcuF8npV7/WHxVCWVZVKhj5V3SzOvk3G6eZZjCGWKr7F4Xtv2sPBr/8FH/id+z5+1Z+21+1h4T/AGYvg38TvgJ8IvBHxVufhF8RNX+K/wC2jbeF4tZ1nVPAWj/C74GfDe9bR/g3q1/4a8DQxS/22/iDx3ceOYLiK0svCEUWr/OY/EYnE8CrGUMvw+HxvG/EGX5TwrisHTqxx2UcK4PilcLZ7xpVq4nFPCKGNzWnnEssjUhTw+EyHhbE5ziKuLo8RYD+y/ey7D4bC8eZVgsVjsXi8Bwjl8eIeMsHiq+GWCzXH5lkX9v5FwTBUaFOsq/+r9XA5rmU41oVq2O4n4cy/CPDVcszaGM+UPj94u+IGhf8E1P+CnvwP/aK+In7fF9+0jZ/sH6L8UdW+H37aevfst+I/D83g3Wp9S0C8+InwTvv2YtOudO07TLvxpZan4f8UeFvHnizUfF3hs2vh2C706IXf9o333VSGV4mtmVbh+ll88rybjSOU4ibeKnnuWxx+FxuN4dw+PxP7rKcxwmbZXg8XXpZhk9OvhamZZXmmH9rQjh6cK/wWHqZxTwWSPiKWY0czzvg3GZhThTp0afD2YYvLZ5BS4meFw9SEs4y/GZHj82y2lSwOcSwmK/svO8LXnQr1qlZYH9p/wDgmN/yjY/4J6/9mO/sm/8AqhfANfouH/3eh/15pf8ApETzlsvRfkfcVbDCgAoAKAPxS/4KaX/xt+HN34k8feD/ANsL4u+EPij4x0Lw14B/4J//ALJvwG0nwbHqnxH/AGhIE1O/1y++KOieJPDfiu7+Kvgy8vptBl8Z3Ooz+GfAnwx+GOla7quoy2WsXseuP42GeZQzrCYHLalPN+JM14ny3FYfLsfZcOZR4fYJZHR4gr53Ro+zq4PCUVLiXH5pxPVxlPFRlichyrIvZZjSpYbMO/ErLpZc8ZmUquU8OZZk+Np5tj8I287zLijG1sweTYfI6nJUliMfVpQyrBZJw7h8NXWMxyzTH5t7bK+d5d8YftUfts/GX4GeN/2v/Hnxd/aa+JXwo/aD/Z11f4P337NP7JHhHw/p0vwc+OXwmPgX4Z678QvF17ol74B1nWviZ4f8ZeM9Y+KPhfxV47tPF1jJ8G7Hwzp8sF14ZvrFrjVe3JMXha2b5X9Tlic0rZv43S4MzvJMwcISyTw/zbxDwHCfDNeFKCpPK8ZjOC8xwPF+W59UrNZxxbmFDhyMsXRpf2FW8qthsyllkcPm88PlEsP4Pw4jwWdYCN6eY+IuE4XzzN88oTqyliIY7DZdxLluGyOtw/ClSjQ4bp1c6qexeP8A7awn7A/t5/tu6F+yJ8JvClxpb+E7/wCPPx11uD4c/s7eBvGviTT/AAr4c1jx5qdiLu58S+ONf1C5tbbw98MPhrpjv4s+I3iCWeL7No9nHpOntLr+uaLaXXHnNbFPMqHC+UYzBYXOsxjmFZ5njuWWAyDJMqSlnHE2NpNqWKjgac6dLK8poqeLz7O8Vl2UYaFsRiMRhu3KamGlktTirNMJjquT4GhltWtgcBFf2hmmZ5srZTw5gak17HD4vM68akKuOxLWFynLsPmGb4rmoYCdOp+NPww/bV+K3xM/Za/4Jza3+0R+2Z4m+GXwp+I+uftS6V+1p+1V8HrnwpouoH4vfD/xfqEPwO+FWteNrTwr4j0b4Q+HvG+l3Gq6zYKdH0W/8RW/hfwz4Zg1KOPX/s+q+jiHgK+bcO89fM8nwGO8DOA+KOGcJKSnW4i46zDJeBo8R4XH1Xhq/wDaed5NQzDO8c+HaPIsyzepmEqmBxiySWAhy1f7SwuF4poRp5bmONy/xkz/AIczzGYTXD5HwRhsbxx9RzDKsPOt7WhkuPzLKuHMqp59W9s8uyrGUKksXSnmEcfDu/ib+2J+2n46/wCCSvib4/8Awa+Mej+Gr34U/E74zfDvx98avGPgXUNL+N/xB8F/Cr9pFvhP4B1Dwv4RtdM8K+E/A3jP4geFoYbn4leJNV0W0k8O30WoweGPAljqWrR3PhboyqpicbnPgNmecYXD4LBcZ514Kx4j4fwClBYzOeJuOch4Xz/L6tWpiMQst4fnUlmGa1cvw08dXxMa1HIVi8Nlyr4rEFFYd0fFzK8sxNXGVeFsu8Qq3D+c46UcRCjlOVeGmP46wGKpulTof2rmOGlXwOTZXmNT2FCpQpf6w4lY7FxhhcT73+1r/wArBf8AwQx/7Eb/AIKH/wDrMniiv5++kx/yaPij/Dkf/rUZGd+Xf7/h/wDuN/6Zmf0x1/lufWBQAUAFABQAUAFAH8wX/BSX9rr9pf4fftUftLJ8Lvi1+0TpWgfs3+BP2V9Y8Baj8EfC/h/Wv2Ufgd4l8aeJ9R1X4w33/BRDUNU8Iavrsmhal4Dl0LxKtn4YuNel8IfCZz4rhsPCesXcOu3n9BeEHDnDuZZZwxiM9y/IakOJvFHMOGszq8UYmtha+fcKYfKuG6FPJ/DSVLF4anDimnnONzvAPHYv6vSqcUY/hnLHmU8JTx+Cw3NxWpU8HDCYCOPnioeF3FPE8cFkEaNfienxVQxnE9LhzN8VQrRq05cLzjlGXewwEo1KuYUsn41k8sx0o5bz85+0T+3z8Sfg38Wf2qPiZ45/ar+K/g749fBr9rL4Q+D/ANnr9iXRNC0Wf4M/Fn9jrxLr3wc0ZviFNoD/AA+1PWfHGl/EzRvGnj7WdS+Ntr47tF+Hfi7T9F8L2V9o76SfD2u+hwBwPgM+w3hlkmF4awGa4LjHF8R5P4k8SZlOvSzjgviSfEXE+TZRlsJrHYanw/XyXLsHwpmuVYOrhJx4tq5hXhWWYUMc4YPzuKsbGhgOKsxoY2GEy/JPCvC8acFZhlv77C8U5vgPD6nxfnlV1ZRrf21gZ8T4fOeFs1wFBc3D3DOXVM+SwVeH9rn74ftg/Dj4r/Er4badY/DX41/FL4NaP4c16Xxj8UIvgR4Z8Oar8dfil4E8PeHNevB8KfhR4o8V3i6R8PPEvijxMPDzS+Jl0nUtTutMsrzw5pt54bm1tvEOn/g/D2Py/LM2hjMzyihnlFYPEYXA4DGYithsuoZ1ja2Ew+AzfNlQtVx+V5TRljcRXytVMNTxNeWFxGIr1MLg6+Ax/wBDFSrYavg8PUwmDxuLrYClTzTHU5YjD5fgYYunVzX2eFiuX67jcFCeCwmOqRxUMu9tVxFPL8Tivq1XC/zr+B/22/2v/jFZ/s+fsnWPiH9svxd4t1D4k/t53XxG0D4V23wP+Gf7d2meBP2c/G3w80L4KfBv48/EH4qDwB8FPhj4wsfDXxc8P+N/ij8QfDuowx+NNL07wLpHhHxL4ov/ABxeS6/+91+EuGKcsx4uqYfhalQy/wAMvDjN44uhVzLE+HGM4r4wzrijJ88z/KMuoe3z/M8PlFTgrNchpcJywsZQ4txWaYvFZVhchyVPCeBXxNXKamZ5d+/oPMPEqhkWUUc6pVsTneE4XpeHeA4uxEMPOjTrYOpDiLN8woZhkOfYnGVY4PgT2lKpjf8AWb91Q1dN/bI/ab/aF1b4Mfs2fDr4ift//GBvhx+zH8Vvih8Wtb/Z68G/sxfs+/tV6h8UfDP7Rfjn4Gad4T+PWr/Fbx6Pg3o+r/AWD4c+IPD/AIp0L4beLWX9oT4jXWmeJdF0KfwP/aVpp+GL4ZyDLcDxZx7icPwNlODc/DbCcO4vFf6yZ/wDLD8S8FYjirN+K8n4fw2FjxRjqfEVSOX1sq4cx2Eqx4UwS4iyzGYpZjhstrR3jV+p4jKeHJRxDx+YcX+JGDzLK80xmDee4HLuE6nBryXhiHEOCqPLI4atQ42hjsZxy/qs6+WYXhhxnDGZzjKWO8+8R/FRPjd/wV5/4Nwfip/ws66+M1x4x/ZJ/a/v9T+KGo/D2D4T6x4z1y2/Z3+KOm6/q3iD4Z2mseILHwJ4m/tuyv7XxP4W0/WdQ03RvEFvqVlp0/2GK3RP6U8Acpp5HxL4l5dRyrDZJhocQZZisFluBzStneXUcvzLJZ5ll1XK81xNDDYrHZVjMDi8PjcrrYyjHGPL8Rho4tzxMatSX5/m1TET4fnSxdXHVMZgMfnOUYyGaYWlhM0weMyXiTFZRisrzSnh5zw1TM8oxGCqZXmOMwjjg8wxmDr4/CU6OGxNKlD+rSv6mPgAoAKACgDzT4r/ABo+DvwG8JSePvjl8WPhp8GPAsWoWWky+NPiv478L/DrwlHquomQafpkniPxfquj6OmoX5hlFlZteC5ujFIII3KNjmr4zCYWeGp4nFYbD1MZVlQwlOvXpUZ4qvChVxM6OGjUlGVerDDUK+IlTpKU40KNWq0qdOcl04fBYzGLESwmExOKjhKKxOKeHoVa6w2HdehhVXxDpQkqNF4nE4bDqrU5YOviKFFS9pVpxl/Od+0F+2z8Zvid8Xv2vvi58NPiz+1h4Z/Zo/ZD8T/B/S/B/wAa/wBlXSP2c/iP+zR4Q8G6l8LPh38Y/GXxs+NHhPxt478NeOv2pfDPiWy+IAg1Dwn8G7/WI/B/wo0KLxdpL6b4h1+wvtT4uHcRUpTy7PM8liMuhj/FTMeEK1PiGhy8O08pybifLuDI8OTwGEnTzzL8Tn2YxzOtjOOatB0MixOfZC8HVr4fIM8wsPWx+Fw+InDh7KqOHzLFvw9XEMqWU4qdHiLFZ7mS4lxNLF4PMsXRnkkI5Hhcry2jl3DU60qmfZngs/wOY04fXMslT/an9tL9tf4cfsY/s7j41+JbnTvFGt+LL7w74I+CngyHWdN8Ot8Xfiv45iMfgbwrpur6zdR6ZoWk6jKJNa8ReJdUuxpXhLwfp+teI9Tna00uQSb55Vx+EzDD8O5bQw8eJs2x2KyzLMJmlf2ODy+eE5pZlm2fYmKh9VyPh3DxnjM5xaUJSjTp4HBxnmWYYDC1/M4aoYXN8D/bWKxlR8P4DKaGd5tmuAwdWvWq4CpGj7CGU5dF1a2LzTOK9ehg8lyyMpzrYvFUlWqU8LSxWKo/hR8OP25f2jPHv7Ivwt1L4/ftb2fg/Srz/gpD8fvg1+2t+03+zpd+Gby1+Cnwi8N3nxWm+GOk+E/EieHvEsHwy+FPjTxv4b8F+BdD+K+u6Mb638H6lbXb+Ire+1htdSYfU5Q8JfrWY5hSyLN+AON8di85xfs8qxPEvH+TcQ4ihw3k2b1ox9jlmIzDI8RjM+nk+EeEliqmTZRktLlw+Zxw+M3X1v634pzwOVYapmuXZz4dyyPh9p5msh4R4h4Y4LxPEuOwVOE4PO8XkmJxeYYCtjqkcZRhi8RnWdSw05ZTKOFs3Xx0/bc/aX+DvjDTv2a/iD+038Z/A/7Pvx7/AGufgr4N+LXwx1bwl8M/jD8QPFdv8H/hz4z/AGK/H/xevNWPww0rxP8ACPw74k8b69pXjjVxpEfhjx1pFh4I8ZePPDuv6BqWrXUuHtc5q4HhfiTEUsPlGYY7hXiyhh6mOjDC8LYPivhbxup8NPOOMspm5vC4fHeGvDucYrN8sq4SWGyrOanEuBw2XZZn0uG8HgvTp0uHsFm2ZZPWqvH5VTz/AMOM4zelh6lfFZ1PgXPvDrOsfxZkfCGZUl7StmtDj3EZDLJ8ZSxKzCeTvDwo5li8toZnicf9wfsF/t+eFPjd8ffH2ofFf446qPEnxTvfBPwh/Z1+FmneHviN/wAKfm0D4e+GPFuqX3xH/wCExtvDJ+EOlfFH9prxLoXxS+JPw88La34qsfH/AIk/Z38JfDfX9B0CXRrm4uJ/ocBPA5jhMxq5VTxbrZ7nWc8XYXBZlCrQxeRcH/2bkmP4R4WwSxsKX1zN8BwHnXDviFxzgssli8xybGceRwPEEKNHh3DTo/KY3C5plNPJMNnf1enV4c4eyrIc/wAbg50KtPNuOMdm1XJ+Ls5xccFOo8PkWB44y3EeF3DWNxtLDZZieIuFOI45LiK1bPJ0JdF/wbNf8kV/4Kk/9prf23P/AFE/gLXxdf8Aj1v+vtT/ANLZ+m4T/dcN/wBg9H/03E/pPrI6AoAKACgAoA/z4v2Wf24v+CWfwv8ADn/BQ39mf9uT9t34rfsf/GLwj/wX2/af/bO+Emt/Bv4S+MPH3jHTrnwbfeCvDfgPxQuoXP7MX7SPwludMk8UeHPFtte+GfEnh+51OVtGt7i6sbfTLu0l1HGnTrUM3ybPMJi8RhMfkn9uxw0qMcLUpVqHEnC2ecHZvhsTTxWGxClSxGScRZlSjKi6GIoV50sRRrwnSV+qOJj/AGXn2T1sNh8VguIcFluBxsazxEalKOUcUcP8XYGvhZ4fEUHCvTzfhrLnL2yr0KmGeIozoSdWM6f6S/Dz/gsJ/wAG8Xh/xV8TviJ8ZP8AgqD8c/2t/if8VPhHrHwC1j4g/tG/s8/HGa/8PfBXxHLJdeJvhv4G8G/BX9iT4LfCnwjofinUDbaj4qvNL+HqeIfE93pmjf2/rWo2+j6bb22GZZbgMy4b4m4ZlhlhMNxjRo0OI8xwtXEPOMwp4LCZpg8oprHYutilgqGRxzvN8TlOEwFLC4LD4/MsXj6uGr4uoq0TBY7H4HO+Hc9p4ytPEcJYurj+HcJONCGX5Zj8TXy6vjsfHDYejQlisfjv7Iy3D4jG46risTDB4WOCwtXDYatiKVbwP4T/ALcP/BrJ8IX/AGEZ9F/b4+MfiK8/4J+Xvxe1X4W3/jH4K/tP6vefEnWPjLd32ra/q/x1ktf2RtNXxzqPh/xHfv4o8GT6OnhIaHr8FvdyJfQo9tJ72KzOrjM7zTPsRRw88XnPA2E4DzCg4VPqdbAYXA5jls84lR9q5PiHHYDiDjHDY/HTqTw+IhxxxZJYKFTMaM8J5CwGHjklbIIKdPBVeLcDxbTlTm4YjCTyzF5bjMuyDC1FaMOG8FLh/g+jQwE6dTErD8E8LUpY6X1Cu8WnhH/goD/wbf8Ahu58NaBqn/BV39pTxn8DvhRZ/Ga3/Zt/Z08S/AT44/8ACs/2b7z46eFfF3gnxXqvgPU9I/Yl0v4j+Lbzwx4T8d+LfDnwrt/i/wCOfiPpXw60XXLyy0rTpylnNafOY3LKeacP5nkua4jFZjjMy8Pa3hauJcROn/b2B4KrYbKcFVwWEqQpRy2WZ18DkeUZfi89xmW4rM8ZgMuoYbE16ir5jPH+9SzKrhc9wud4GhhcFSp8e4LxNx+S0KLWT5vxlgc0xWeUsdi6cpvG4bL557jMVntTJ8qxuX5e85rzxsKUFSwlHC9/8Rf+Cq//AAQH8UfCX4FfB74d/wDBYr9qD4I+Gfgh+zz/AMMrzx+D/wBnr4weMdJ+LPwWl8PeGPDd1p3xT+Hnxh/Ya+I3wl1PxqLPwpYXWlfETw38P/DHibQru71aDTbiLRb99HT1eKpLjPPOMM3z6EcRhOPElxLkNKVSlllXkx+Z5jSq5RWlOrm+QYuFTN8dh547Kczw2LxODnQp4qtWxGAyzFYLz8hcuGssyLA5S3SxXDOY1M0yPNqnvY6hiq1COHrUsfTpexwGc5dUhTo1Fl2aYPE4ahiKMa2FjQdfHRxfVeAP+CrX/Bs/8MNL+Ieg+Cv2+fiZpOgfEX9ir4UfsHXmjP8AAr9qfULbw/8ABf4N6N8StB8Jap4dutR/ZTutVHj+Ww+KWv8A9sa3r+oa/o15NY6NJb+G7LyL9dS5uJ6K4sy7xEy3Mpzp0PEvP6nEWeTwfJSrYLFz4ZwXCccNk8qsK8KGDpZXgMPKnDHU8wxDxfPVqYmpTl7FXw3Vlwvm/AOd4BRr43w7hjllKxi56OYVcy4mwHFuNxOcU8P9WdWrWzfAQfLl0ssw9PDV69GjQp/uJ0PlHxb+11/wba+I/CHxM+Fmj/8ABYT9rv4f/Bn42fC34D/DX4yfDbwT8A/iPAvxGm/Zu+GvhX4VfC7xfqvjjxF/wT88R/EDRtStPDPgrwzdeIfC/hLxJ4e+HXibXdMNxqng2TSNT1zQ9V9vF5xjMdn+J4gxfsqlWXitivGXLcvVNRyzJ+NcwzrKs/x9WhSbliswy6rmOTYKphMFneLzR5XL2tbL61DFUstxGXcWAwlLLMFl+DwPNSqYPgKXhpicdKXtcZmXCbWfxjhK/N/s2DxUqXE+c4bE43KsNgKuMwtelRrqTp1J1vpW0/4Ki/8ABtTpfju3+K2if8FGPjHoPxX079rvW/2x9E+JWkfAT9ou28WaH4x8Y+A/CXwy+JHwus52/Y5l0y7+B3xP8EeDtN0bxz4I1rTNW1PUHkOq6b4n0nWdK8NajoPn5bWeU1sjq4OMYU8mwHH2UVcLPmnhc9yXxE4y4i4+zbKc+pOSeLwuV8U8QxzXhyvhp4LMcoxGR5JVhjq1aGZ1c0vGUVj8FmOCxM6k1j8HwDQo4lNQxWVZh4ccP5Xwxw/n2VTjFU6Ob1smy6vgs3WIpYrK8xw+dZ1hKmWQwWLpYXDfpP8A8RR3/BCj/o+X/wA1m/bD/wDofayNg/4ijv8AghR/0fL/AOazfth//Q+0AH/EUd/wQo/6Pl/81m/bD/8AofaAD/iKO/4IUf8AR8v/AJrN+2H/APQ+0AH/ABFHf8EKP+j5f/NZv2w//ofaAD/iKO/4IUf9Hy/+azfth/8A0PtAB/xFHf8ABCj/AKPl/wDNZv2w/wD6H2gA/wCIo7/ghR/0fL/5rN+2H/8AQ+0AH/EUd/wQo/6Pl/8ANZv2w/8A6H2gA/4ijv8AghR/0fL/AOazfth//Q+0AH/EUd/wQo/6Pl/81m/bD/8AofaAD/iKO/4IUf8AR8v/AJrN+2H/APQ+0AH/ABFHf8EKP+j5f/NZv2w//ofaAPwl/wCCBP8AwXD/AOCXX7FPwH/bS8GftN/tPf8ACtPEvxa/4KR/tG/Hz4fab/wpX9ofxl/wkHwl8eeDfg3pXhTxZ9s+H/wl8V2Glf2rf+FNfg/sLW7rTfEtj9g83UtGs4bqykuAD92v+Io7/ghR/wBHy/8Ams37Yf8A9D7QAf8AEUd/wQo/6Pl/81m/bD/+h9oA/Of9or/grn/wQB/aR+IXjnXvE/8AwV1/aZ8MfCH4zaP4G0L9oP8AZi8LfBD9oef4KfGjS/h7PI2kWGoDxh+xx4r+Ivw2sPEdhIug/Eqz+Cvj74bw/EbQba1svEXmzfbLu9jK6cMuxdLEVoQzbD4LirL+N8qy7NIQrYTLOKMrjk8sDjacqUaGLxmX4XHZBlGdUcgzHE4vJIZ3hJY14GVPG5jhcZtjsRWxeGjSw1SWVYz/AFfzLhWtmuWWo43EZDm08znjKE41VWwcMy9nnOZ4PDZ9RwtPOsLgcY8PQxsJYPKquX4Xj7/gqj/wb3fET4g+LNR1n/grX+0fD+z98RPi54M+O/xH/Y+h+AXx4vvgX4w+J/gO98K6ro10dY1z9i7Vvjd4Y8D3+u+CfC/iPxL8LvBnxb8PeA9d13SvOl0WDTtU1/S9Y3yerUynFZRi6k55rW4bzrM+I+FqmZznUqZFneaZhmOcPHQr4aWGr5qsqznNcfnHD+GzurmWGyfMa1OdCnPDYDK8LgOXM6VPMMFjsDRhHKqWccNYXg7PP7MSpLNOGsJldPIXlyo1fb4bLKuO4epU+Hs2x+UUcDjcxyaLo1a0cZVr46r1njn/AILd/wDBHH4qodd8R/8ABZn45/Dn4o+BP2hviZ8WfgB8UPhX+zn8e7rWfht8P/HeiDwuPg/r/hbx5+xJrvwt+I/gY6LNqDjR/HXw68RaroM9xpLad4w1DXfD0Pi3UeTC0quGo5FXhiq1PN8HkfE3D2f4mMaNXDcRZbnnGON4gwUcZhMTSrUKWOyjKsNwrgMHmuBpYDF0cZkM69LlwmY5jg8b2YivDEVM8w08PRnk+Px3CWa5VhU6+GxGTZnw7wpluU4rFYXE0K6xDhmOdVOJ8ZjMFicRjMBj8HntSFXC0JQwdHLOEtf+Cn//AAbx+FPCnw0k+Ef/AAVj/aF+Enx9+GnjD4z+PV/au0D9nL4zeJvjJ8QfE/7R2q2eu/Hib4paH8QP2IvFfwX8WaT8SNZ0nw7qtz4fg+FWj6R4TvfCPhFvAVt4Wt9Atbc7SSozwNPKebJcrwXClPgn+yMFKWIwmI4dpZtLiCnTxGIzR5hmM83pcRYjMeIKWfLGRzOOa5zncp1qmAzbHYCvzf7xHMp5rbN8dmXEeC4tlmGJX1avg89y3IHwnl9TL6WXPB4bDZbhuFFR4Z/sf2E8BWyfC4NV6VTMsHhcyo5Gn/8ABSn/AIN4/AOifD+T9n3/AIK6/tM/s7/FXwl4W+JXgzxl8evA37PPxg8V/E344aF8ZPiDffFn4mT/ABet/i1+wz8Qvh9q3iXWvidq+uePNB8U+GPA/hPVfA2v63qlv4Qk0nw1e3Ph6bOth8POlXyzDUnl3DOM4a4X4RxfC+X1sRSy2eScGYXNMFw59WxlWrXzvA5tgcNnmeUaud4TNKeZZjHOsxq5lXxeKeCxOB0hVqSn9dxrp5nnlPiLO+KsNnuNoUViqGb8RUcowuc03gsLDC5TiMmxuD4d4awjyTEZfUwFChw1kcMLCg8JUeI+C/ip/wAFRf8Agj58P/8AgqV/wRi8e/szftGXt9+xt+wz8Af2m/hd8QvHeqfCf9oo6x4Uv/Hnwi+I/hzwlPrmleI/hNpfj/xxr3jTxZ4jtbvXdc8M+GNag/tfWb3VdYk021+0ywXxPicTnlLEThh8NRl9WyzA4HAYOCw+CwGW5RQwWXZXlmCp1aknSwWV5VgsLgcHCrWqVI4bDUo1KtWpecr4ep0srxaq4nF4rE1MRj85zbMsxxs/b4zMM2z3GY/Ns2zLFyo0oRlisyzbMMVja6oUKNCFXETjQo0aEYU4fvH/AMRL/wDwRJ/6PV/81w/a1/8AnDV+f/2Hmn/QL/5Xw/8A8uPvP7cyv/oK/wDKGI/+Uh/xEv8A/BEn/o9X/wA1w/a1/wDnDUf2Hmn/AEC/+V8P/wDLg/tzK/8AoK/8oYj/AOUnz1+0j/wXb/4Id/tF+DvD2gD/AIKP/E74OeK/A3jnw/8AEv4efE/4R/Aj9pvTfF/hDxp4aS9gsbw6d4s/Zm8XeB/FuhX+n6nqekeIPCHjnwl4k8M63peoXEVzpq3cdlfWao5JnWFzHBZphabo4rBU8ww7hOWAxGFxmBzbAV8tzHAYzDYiVSFShiMNXc6dai6GNwWLo4bG4HF4bEUITCtnWSYnAY7LcVUVbC4+ODc3GGNoYnDYjLsxwebYDG4HFUYQq4fFYXHYHD1E71MPiKPtsHjcPisFicRh6ny3bf8ABTv/AIIZ6N4Tkl8Jf8Fff2oPCHx/1P433v7Qvi/9qXRvgT8Xz8SviB8RdT8DQ/DG9tPG/gO+/Yvuv2f9c+H0Pw+s9K8K6F8PH+D8Xh3w1baDoWr6NDa+JrGTXLrs/s3M6Lyijl+XUsuyzKMt4gyqOVUsRTxWFx1DirNln2fY7HzzDE4vEVM9xmcwpZjQzqhVw+Ly2dGlgct+q5Mp5XPi/tDKq39rVsxzGtmGPzWtw9W/tGdGpgsTly4ToTw2QYLLlluGwdKnlWEoV8bSxeW4mGKoZsszzHEZo8Vj8RDGUfR/AX/BZf8A4Ij/AAc8MfBj4afC3/go54v/AOFdaD8Qfi/46/aMHjf9n/8AaY13xN+0xefGPw749uPF+o/EW7tv2VLOG48Q658UfF2n+Obi78KTeAtI0iHSm0PS9FbQjYaNYYZhkNXOKGIyjMsjw/8AqtHw8xnAuV8O4bFyWCy6nUx3D0cHXp1K+Oq5jUqwynDcTU8XjsVmOLxGNx2fYzE4uhisZjf7Ry7TB5zhsunVzLCZziJcS43jLLOLMx4hqYWNLGYipgsLiaFSh7HDYCnl8MKqNDIctwWX4XAYOGDwGU5d9XxlGlltTAZt538BP+CmX/BBD4G+N/gr4huv+Cp/x/8Ai54J/Zb0bxN4f/ZR+D/xN/Z/+Mb+BvgFpXivw9J4Ou10fU/BP7Gngz4gfEDUNE8ET3Xgbwjqnxa8aeOr3w74UvLq1hkudVnk1lvTtxDVlmmOxmFpY3iLOsjpcNZpxPXnh45rismhj8ozTEUvYUMRRymhjM2zDIclxmd5jh8tpYvMq2W0Lzo0q2NpYvkqVchaoYTC4urgciwvENXiuhw7hqVeWW088nSzelRrKricPiMzeBy9Z9m08ryyWPeDwdTGOXs6qwmXRwXrHhr/AIK8f8G93hj9lbx3+yPbft8/FK58DfEXV/i34k8R+Nz8H/2rNF+LR8VfGP4j+JPip4i8Vad4y8Jfs1+HINO8QaR4w8Sz3fhq+t9FH2S203SrbU4tX8q7e98mrkucywXCeDwtOpl3+pWU8FZVkGIwdfC+2w/+omHyyllGOxEMVUxOFxeLxmJyuGY51Sr4eWW5njMXmEauAhgsVLBx9ejnuT0s14mzWcqGJnxdmnEeZZ1hK+GxTwlWHE+Hr4HH5bQVKFLE4fAYbKq0cpyyVPE/2hgMFhsI6WP+t4eGKPgv9sL/AIKZf8Ei/EH7G37eFt4T/wCCkXxh/bI/bC/aE/Zeb4A+CvFHxm+AnxE8F6ong/w/f6hrPhb4beGYPA37KXwP+FPhuxvte1jUvEHiXxHr9rHq3iPXJIbrWfEAsrDSdPsPdwdHMKEamGpZTg8uoZlneHz/AD2thKs5TzLMcHg6mX5fKdOtjsTDC4HKcHiMbSyvLsvp4fD4d5jmNepHEYrF1a7+exdXLqscPOWbY7HPKMnx+S5BhsXFuGX4PNMRl+KzWcq0MHQrY/Mc2rZRk6zDMsyrYnEVaWUZfRpSw9OjUjW+1/2FP+C/f/BJL4N/sRfscfCD4kftZf8ACOfET4Vfsq/s9fDfx74e/wCFEftL6x/YPjTwN8I/CHhjxTo39raD8GtU0PVP7L1zS76x/tHRtT1HSb3yPtOnX13Zyw3En6JRxuFhRpQlVtKNKnGS5Kjs4xSauoNOzXTQ8BSjZa9F0Z9U/wDESH/wRd/6PL/813/at/8AnGVp9fwn/P3/AMp1f/kB88e/4P8AyD/iJD/4Iu/9Hl/+a7/tW/8AzjKPr+E/5+/+U6v/AMgHPHv+D/yD/iJD/wCCLv8A0eX/AOa7/tW//OMo+v4T/n7/AOU6v/yAc8e/4P8AyD/iJD/4Iu/9Hl/+a7/tW/8AzjKPr+E/5+/+U6v/AMgHPHv+D/yPzT+Ln/BRj/giN8Uf2ovEn7XOif8ABYn9sH4M/FTxD4E0D4Z28Pws+B/iCXw74T8DaCTcv4c8ERfFL/gnz8TvEPhjT/EOsyXHiPxZDYeJAPEeuTR3Go+bb6dpFpp3n5f9VyyWeTw2Z42/EWYYbMM09ooSdZ4DDQwuXYJTjg41FlmX04zng8BKcqFLFYnGY7lljcZicRV3zDEU8yWRqvQoR/1ewmNwuXeyjVUY1MyxM8Rj8wqU51KlKWZ4qDo4Krj4U6dd5dhMJgYyjh6XJLoPiV/wU1/4IefFfxrrOqeMP+CrP7SmpfCfx1qXwv8AEHxd/Z2uvg38a9Q+E/xY8TfCSLQk8O6rrcup/shXnj3wfpviCfw1oeofETwd8K/GngLwZ451DTkm1XQViv8AW7fVvQwePwODzaGZxcKlLAcVYjjXh7LKkMQ8Fw3xFWqUMRh8RgKv/IzxuByfH4XD5vkOVZ3mGaYHKs3p/XadKouWjDgr05V8sjl7xuMhXr8KvgvOc1hOEMwz7IalPH4fGRxsadGGAwmZZpgs0zDLM0zXJsDleNxWV4n6pGpSdDC1aHr7/wDBaH/ghh8RtT+I7/tOftTfDj9o7w/f/FHU/FnwZ0H4tfsafG/x/D8IfBeqeDfBWi3fhHw++t/srWy2kN14k0DXtfYmPUdQjt9YtdOu/EGrLYwvFx05ZZLLsFTxfs8Rm9L/AFip4vN50efGVcJmfE2b5lleFhiPq9O1LLslxGU4CMYYegozwUadb6/WoSzTHdtXEzeKxKoTlh8rq0MjVPK4SmsGsblmVQweKx/1d83s62KxNTFTalWxOtSticPLA0cd/ZWB+e/CH/BQP/ggd8HPg18JPhJ+zN/wUw+N/wCzNe/Bvxf8QPGGg/Ef4Vfs9fE+PxL4qufifLqa+LtO+J/hPxH+xlrnwh+Itn/Z1/ZaX4bu/Enw1udb8KQeGfCsuiatbXGlSyXutTFwn/YkI5tjqVDJ+DMBwLOhB88MyyjA4TJKDzDFPEYes8NxLjMbkNDOsZn+V/UMZVzbH5zVtHC5risJIqVcNVqZ/Wlg8Gq2e8VYnjDnpUp0HleZVsZm+JoYDL3RnTqPh3BUM7xmV4bIsZUxeDWWQwVKpz4rAYTF0fVtX/4Klf8ABvjqv7GurfsPr+2/8QdO+FniCznXxD4qs/gt+0vc/FDX9f1Tx4vxN8U+NNX8Saz+zVq2j3nizxl44e/1/wAS30nhn7DPc6tqEenabplv9jitOv8AtHL6eM4PxOEpYbAYfgTNeAcz4byvCUcRDLcHS8N8wybMOGsqnCq6uKq5bF5FgsNj3LF/2ljaMsTWqZjHMMRPGmOGnUoR4kdbEVcdi+LcDxlg89zDFxp/W8XU46ynNMnzrHRWGpYfC0MVSwmbV/7Mp0sNHAYD6vgsPDBSwOGjhH87ftD/APBav/gmX46/4LE/8Epf2qPCv7S39qfAb9mvwp+2Xpvxr8d/8Kb/AGgLH/hC734r/AvXvBvgCH/hGNR+FVn4y8R/2/4kvbbTvM8J+Htdi0vzftmtSadYJJdJ+N+OWS5lxj4dZ9kXDmG/tHNcbHKlhsL7bD4T2n1bPsqxtb9/j6uFw0OTDYatV/eVoc3JyQ5qkoQl1YKtSpYujVqS5YQ9pzS5ZO3NSnFaRTbu2lon56H7lf8AETf/AMEPv+j2/wDzW39rr/5wdfwT/wAS+eL3/RI/+Z/hj/59H0P9q4D/AJ//APlKt/8AKw/4ib/+CH3/AEe3/wCa2/tdf/ODo/4l88Xv+iR/8z/DH/z6D+1cB/z/AP8AylW/+Vh/xE3/APBD7/o9v/zW39rr/wCcHR/xL54vf9Ej/wCZ/hj/AOfQf2rgP+f/AP5Srf8AysP+Im//AIIff9Ht/wDmtv7XX/zg6P8AiXzxe/6JH/zP8Mf/AD6D+1cB/wA//wDylW/+Vh/xE3/8EPv+j2//ADW39rr/AOcHR/xL54vf9Ej/AOZ/hj/59B/auA/5/wD/AJSrf/Kw/wCIm/8A4Iff9Ht/+a2/tdf/ADg6P+JfPF7/AKJH/wAz/DH/AM+g/tXAf8//APylW/8AlYf8RN//AAQ+/wCj2/8AzW39rr/5wdH/ABL54vf9Ej/5n+GP/n0H9q4D/n//AOUq3/ys/NL49f8ABTn/AIIBfHLx18b/ABFbf8FVv2gvhL4E/ar0rwtov7WfwY+Gf7PvxnTwH+0Bp/hLw5beCrM6zqvjX9jDxl8R/h9f654DsrHwD4x1L4R+OfAl34k8I2NnaSva6tAmtD7vhvw38ZuH8FkmAr+GmRcQUuFOIa/FXCMs6zvKXLh7PMTjMFmdatRjlnFmXUszwMs4y/DZ0sszmnmGCjmkatT2bwuKxmDxE4zNMLiKyx+Ex1TKs6/1ffC087wFC+OqZJGtnFfDUZU8bhsXgljcunn+bxyzM44RY3B08bKKqTeGwEsHpeMf+Cpf/BAfxv8AEy98Qa1/wVV/aJl+BWsfEf4Y/GHX/wBkGT4IfH7UfgFq3xI+D6eFG8CahDc61+yBqfxg8O+DrLVPA/hPxPqnwt8KfFTQvh1rvirRIdX1Pw7PFf63Y6rplPh943ZVSw9f/iHeSY7iLLp8SzyXi7GZzkyz/KZ8WSzSeb14TwnFOFy/MsZSlnWaf2Njc5wGY4nJI42UcvqUvqmVvL/OxiyXEZbLJ8LVlleWYrh3K+Es2wWBp1Xh814cyilDC4fLalLF0cVTwCxmW06eUZ1i8qjgcZnOVUoYbG15zq4utium+Jn/AAWo/wCCOvxobxTeeL/+CuHxh8DeJvDX7SUHx3/Zi8e/C79n79oOLxR8DdNg+F+i+ArjwLLpXir9jvV/APjzwbrd7dfEW91fwl8RvB3jm2bTfGKW663NqmlaZqun+blPhD4q5HHIq2C8OMuxWLpcOcScN8WU8zznh7EYLifBZ7xPmWaUlXjDiSnXwmJwGUx4bwuCzLK6mVY3B4zJKNSnKoliq2Zeni80y3GPNsLWknlOPp8L1cNhaf1zD1cBm3DtDCV1nGDrUYxr0K+IzOlXnisJicRmOAx9Gti5V8PSwuYRynLPMNP/AOCkn/BAPwxp/h7xR8Pv+Csn7RXgP9pvSPiJ8U/ijrf7Xmnfs7fFfXPi/wDEDxP8btO8L6P8U7Hx74V8V/sSa58CtV8GeI9J8C+ALDTvBmmfCTRdG8Hp8P8AwXceEI9FvdHkub31p8AeNMpRwMfDTI6fCUeHMLwrHgyGfZYsojlWDzzMOJcNiI498Wy4hWfUuIc4zvN/7eecSx1TE53m2HrOpleMnl65p4vAYp42vmeMnmeYYvOMqz2lmNejKhXy3H5Jw/LhTK6WW08FQw2HoZXh+HJzyerldSjWw+Nw83i8Z7bOI0s0pQ6f/wAFHP8Ag398B6L4Bk+Af/BWT9pL9n74qeE/DfxK8I+L/jx4J/Z/+Lfin4l/GvRfjH8QLz4rfEuf4t23xW/Yk8f/AA/1fxFrXxL1TWPHWheJfDfgfwtqXgjXtX1G38ItpXhu8uvD081/D3xnx8sxwWaeGOQ5hwrmGX8LZXDg15/gcHkmV4PgrK8VkvDMcnxOA4xw2fYKtgcqx2Ny/E4l5zWr5tQxlerms8Xjo4XGYVwx2C5o4zE4147PaWf53xNQz7FYSH1uGacR0sqw+c06mDoYShlGIynG4Xh/hzDf2PWy+WCw9HhzJI4SFD6pUdf4k+If/BTv/gkT8O/+Cn3/AARt8d/s4ftEXt5+x9+xB8DP2nfhr8QvHOqfCr9oZ9Y8LX3j74Q/EHw54Tudc0vxB8KdN8eeNte8aeLfEMF3rmt+GvDOswjVtYvNV1h9NtPtEsH9HeCeVccZZmHF+deIOV4fJ8fnuZ5dWwuGwdfLq2CoYHAZXLLcHgcDQyzG49YXA5ZhKWDy/BYerUdSnhaFGLnV5JVH8jnOFpyy2rhsFiMTmOJxOLzDM8djMbU5sZmGa5xnFXOs3zHF1Zww9KWKzHMsZjcfiPZU6NBVa84UKNGkqdKP70/8RKv/AARQ/wCj0v8AzXP9rL/5xFf0P9fwn/P3/wAp1f8A5A+J/sXMv+gb/wArYf8A+Wh/xEq/8EUP+j0v/Nc/2sv/AJxFH1/Cf8/f/KdX/wCQD+xcy/6Bv/K2H/8Alof8RKv/AARQ/wCj0v8AzXP9rL/5xFH1/Cf8/f8AynV/+QD+xcy/6Bv/ACth/wD5aH/ESr/wRQ/6PS/81z/ay/8AnEUfX8J/z9/8p1f/AJAP7FzL/oG/8rYf/wCWla7/AODkj/giJfwm3vv2x7a9gLKxhu/2bP2rbiEsvKsY5vgM6blP3TtyO1J47BO16idndXp1HZ2aurw0dm1p0bXUayfNFe2HaurO1egrq6dn+91V0nZ9Un0Pzt+OX/BTD/ggj8avFfxX1C2/4Ke/HX4UfDf9o218MWX7UHwO+GXwC+M9p8Ofj3beFNE0/wAKWv8Abt54q/Y88VfEDwJda94K0jSPAfjW9+EvjbwHceK/Bul2GmXzx3tsmqDjwTy3DVKVPEVHmeUYfiejxnhchx9OUstw/ElHE5bj3ilOhSoY+tl+JzPKcBm+NyTEY2rlWKzSjVxE8MqeYZvQzH0KlHPGqNfC4angM5w2R1uGsPn+FqUf7SpZLWq5rVjQVOtXrZdLGYGed5r/AGVms8DLMMBHGyjCvNYTLPqH0trP/Bbj/g358b2/iTRfjB+1lo/x68D6p4m0bxN4R+Gvxs/Y++Mvj3wD8JH0Twjp3hC30n4ZaLe/snQT6bps0FnfavPceI7/AMUa+mreINcistbs9CuLPRbHpqYvA4lxr4+cMyzFY7Oca83x2H9rmbjnWKpYutgvbxo06ccFhpUadPDRp0YV50oQ+vYjG1adOrDz8Lk2aZfTpYbLKFTLMBRyrLMpjluBxcKWClTyqWJdHFzhLETqzxdaGIp0a7lWeFVPBYT6thcPUWIqYj5T8Of8FCv+DeD4WfDLWfAP7OP/AAUL+KH7MuvX/wC0f4p/ae0v4mfBj9m/4weHfFGj+NvFGreJr/8A4Qy90CX9ju6+HHjj4PeH9K8W6v4R8M/Df4jeCPF2naP4Y/s+CC7Or6Xp+s2+VLFRw2B4TwOEzbGUYcJZdm+V0JzhDF/2vhc++tRzWtneHxuFxGCxeZ1qVfCww+bUMLhMwwTybJZ4avD6lONfplluMrY3iTGYzKMNinxMsjeJpOv9XWXVOHcNktHLJZPiMJjKGNwcPrGSvMMbhpYmvhMfjM54g+s0J4fNalCn6xoP/BXb/ghF4T/Zd+LH7NPhn/gpH8WdPvfjncfETWfix8epvgN+0Y/xu8Y+NPi5cyP8RfH1xq+nfswaV4R0jxTrOnzSaNpDeHPB+jaJ4Q0qDSrPwtoulwaNp0cM5nHIszyfKOGquHp0uGMqhgsG8ihLG1MPmOTRz2rxBn2UZlisTOvj8TR4wxuNzl8S4p4qOOxf9u5pPC4jB1KmHlh9svpcQ4DPcVxPyrE57XqU8TRxuIeC9ngMbl+SYXIuHK2CwVKdPCU8PwxhMtyj+ycBKlPCT/suhHMIY118bPE8BpX/AAUg/wCDdvw38dPBHxf8Jft6fEHwl4S8Ca58LvGumfs/6D+zz8fbb4PT/Eb4KfB/V/gN8LvHE3m/spz/ABFs7nwt8LtWTQU8OaR4+07wfqN3onh/WNQ0Ce/sruTUfSw+cxpZvm2d18ZPHY3Ms34uz7DvE0nGGUZvx7kmVcOcXYzL44ajh3JZrk2UxwdPDY6WMwuX/wBpZzWwVGlXxeGngPNrZDjquSZfkUcF7LD4TJeG+G8ViliYVcbm+R8IcaYvxE4ewWY1sRia0J1cHxlja2c4jMMPToZjmEoYfC43FVsLSlSqfpB/waveOPC/xN/Zc/4KLfEnwPqn9t+CviF/wWC/a68ceENa+xajpv8Aa/hfxZ8PP2ede8P6p/Z2r2lhq1h9v0m/tLv7FqljZaja+b5F7aW1zHLCnzFWSlVqSi7xlUnJPa6cm09ddu59xh4Sp4ehCatKFGlCSunaUYRTV02nZp6ptdmf09VmbBQAUAFABQB/Dz+x7+1J8RP2UP2SP+CgHi74efF/RPgKPiL/AMHRPx++C3jr4ua94F0n4jWvgb4b/EHT/hfD4s16DwrrUU1jfXthBp1vcW5eJ3Xy3RBmQmuKnUhV4q4RyjE49Zdl+bz40eMrexjWnWq5D4acZ8U5Rgabkm6Tx+e5HlmCqVYe9GlXqapNs9WhhlLhvjjNKeCljsdkWS8P43L6SrSowp1My8SOBeGMfiattKkMNkuf5pWjTn7vtYU57wSP3n/Zy/bFlsfA3xy+K+l/tkePf+CokHw60bwZaRfBT9nn9lHwj4P+Jdj4h8ZeIzo3h+XR4NIl8N2eoxatKl0uq6l4q1zRfB3g/Q9N1XxT4m13RtH027vo/UryqUMuw3s8oq4zEZrn+X5Tgsx+t0cHg8DOdLEPFLM8TjK+Hy3Lsrp062Hx+PzfMK9Kng6GD9lh/b4nF08NW8OmqdTMuWrmtLBUMHkedZpisFLCVsXiMbSwMcLWjPA0cHQxOY4zMU4TwGX5TgKFavmeMzOjDkiqSqQ0tB/4LI/DnWtH8Z+Gz+zd8eR+054T/aH8GfsvWH7Keia/+z34y8deM/in8QPh1e/F3w23hf4leEfjZrHwIHg+1+Gmk+IPFfjDxP4g+JuhL4Kt/DGv2GuWEOq2+n2Wp5UYyx9DIK2TL+1v7dxnGeElGm/qSypeHuEy3HcXY3H1cy+qU5ZdgcNnWSLAYrAyxn9r4vO8qwOCpyxderTw+lWpDBYjOqObN5XDJ8m4Vzv2tZfWHj6HGue4/hnhrA4Shg/rFZZvjc8yzMMJXwOJhQWCoYStmVeusuisU/HZf+CxVr41+Mv7OsWn+EPiH+zf8MvDn7RH7Z3wN/bM8JftAeF/Ai+MPDWofsu/sj3vx81mfSNU8BeNPiJpH9heH9TnsJR4i0DXJ4vFFrp14+lpe6HeabqGoc1LG5fh6OL4ixeMjiuFa3gr4ieIeWPC0MTHMoZhwZ4z+H/hqo4rBSpQxNPGyjmPEtBZG/aYhYnE4OjioUcxw08LR9KrluY1Kf8AYmHwM6XFa8SvCnhRU518PPBYjL/EPg3jLiWh9VxKq+wqUsVHLsir0sxqKjCnh3OcWqNacl9Rfsn/APBVz4TftTfFvwh8Hz8Jvil8Gtc+Lnw68QfFz4Cah8RPEXwJ8Q2vxa8AeFm0OTXZm0v4PfGL4neJPhh4y0/SvEmieI5fh98XNF8FeJ28P30lxHayajpHiLStG9mnlWMf9uYXEwhhc74Zw+DxufZK6ixVXA4DG4+OUrFUszwP1nI8wWAzerhsozilgMyxFXAY/HYBwjisDi6OOl4VXMsGllOLwtX69kufZhXynJ86oxlRw+MzKhluNzinReBxiw2b4bD5llOW5lmeTY3E5fSw+OwmX4v2ksLio0cNW8+/aN/4KUT/ALI37Uv7X1p8XotQ139nr4Afsgfsk/FnQfCvhDSfCtv4z1D4ofH/APaC+MnwZa3Pijxbr/hPw3YaTq99oPgOxl1Hxn4p8O+EPCVsmp+INY1nTtPW+uE8HKMVLGYPiKlKg8Vm0vFrgzw+4apKvhsFQtxLwXh84lDHYvF1qGDoUYY+dbE1cbiKntIYen9VwtLE4mphsLX9TMaPsMbwvyVVh8vrcA+KfGXENR4fFY2t7DgTHcOVISwWEwVDE42viI5bjMxp0sFhKM3i8TVouq6VOnKtSXXf+ChnxU8W+L/2AE0D4O/E79nuy+OP7aPjv9n/AOMfgX4y+GPB+uan4j8H+Gf2XPjJ8YdL8RfCfx38PvE/jz4f+P8AwP4g1vwv4T1Hw38SPhl4s17TdYitdX8PyPa6lbarp1v20IxhxNgMJiJ1a+XYnwv8U+LMTlsMDjqGfYHO+Cc54dyjDYPG5XWw1PMadZVMTmWJwVChSr4bPctxuU5nl9bFYfFYdnnY7EShw1nGOw9OEMbgeL/C7KcHj1isFi8oxuVcaZvhKWLrYXHYbEVsFOccFivqWNp16lHGZJmuGxmFxlGlUoKdSKT/AILMfDrwx4t8ReGfjF+yt+1N8ClT4A/H/wDaQ+G6/Eux+Cll4y+JPw//AGbdFi8RfECzuvhPpPxm1T4o/CDxbqeg3NrrXgjw/wDHDwp8PH1/TpnF9c6HqdtdaZDwzx1KjknEObYhOGK4Y4fyPinN8mo1cPjcXhsl4gzbLMkw18bgq2IyV5tgMzzjLsJnWTLM3jMtrV5QtXeHxXsfbp5dVr5/w7kmGnCrS4n4yr8B5ZnFSniMLgKmf0MFnGYKtGjiqFHM62RYzCZBmtbLs7oYCphsbToUKtKKoY/AVsTFb/8ABaf4P6DpWr+IPjT+zd+1F8A9C1H9meL9rH4LS+PNF+EWu618f/hZceKfAXgWz03wN4c+Gvxe8can4c+JWq+M/il8OdD0j4ffEpfBesTnxnotxfvpmNTh0718fgcXgMxz3h10HiuMcg4o4P4UxPCeDnTq5licw4+zzOeHOFp4PF1JUspqUcRnGQZpg81lUzCksllh3XxbeEVXEUvFy7G4bMsBkGeQq08Lwxn+UcTZxS4kxs4UsuwFDg3hylxdxMsfSpyrY+NLBcOzqZng8XhcHisLnFLCYqGW1cRVeEhi+q/Y8/bi+Ov7RP7eX7UPwG+J3wN+I37N3hj4Nfs3/s1ePdL+E3xatfhZqHjS18YfFLxf8bINb8TWvjj4RePfiT4T8UeFta8M+FvB9tZwWnieV9C1/TPEmkX1lZ6naXqNnlFKnisl4yx1XGYbGYnJfEDLuGqFPDKvCWW4efBeXZtjcFi1Uo0qeKqVswrzzLAY+hOvSxOUY7ATVSlUlVwmGWaYmeHzbgnCUcNXw+Fz/hHirP6tTEKlfH/2fxFkWXZXiadONWpiMvnQo4zMMFj8uxlLDYmnjKEpypVMO8Li8T+ttYnWFABQAUAFABQAUAFABQAUAFAH8w//AAaxf8mwf8FGf+0wn7Xf/qvf2eqAP6eKAPx+/wCCl3xj/bQ/Z/8ADnxb+PngL4//ALP/AOzl+z38Evg1p3iTwTa+NfhZe/Gfx7+0r+0Vqmqa/Dp3wV1LSD4t8G3Xhbw9r0tn4L8HeDbD4dDXPiL4y8V+N7yWwurBNCttL1Pxp47MMBVxFZ4B59meN4iyPIuDOC8D7SGI4ojjKGHnjY1MfSUsXh84xeOrYnBZfRw+HqZfk2XZZiOIs4qYzB1K2Gy/2sHgcBmVXLcFPGLJctjgs3zPjLjHFTg6PCeAwlXDww2NpYKrFYOvl2BwX1zNM1xGMxCrY2t9SyTLqGHxNRYrFfDfx5/4KY/tSQ/tNXHgDU/jLa/sH/C/4Ufs2/sk+PfjzrniL/gn38bP2yPCPhH4y/tAReLNe8b+GviR8Y/Afi7wR4D+Angr4eaXbeD9Cm8W/EDVI9Ol1DWL/U55INO0XWbix+uweFy58ZcW4KGPjm3D2V+L/wDxDrhR1J0slw3FeCw2V8N42nUo8TYn/hNo5nxDmHENHI8qw1KniJfXYw/dqeIwVHHfLKvmMuEOCcfVy2eHzzPvDrM+O8/+rRr47F5MqOPxGW06EOFKcambzoZfTyXPs5zB1ZwrUMHSo0JKtUc6lLpPit/wU/8Aj38PfF/7U/x41X45/s/eEPg7+yl+2t8Mv2SB+x1rnga2n+K/xc8FeK9X+Eujat8W4fiPN8QrHxJpHjLxfY/E7UviD8I9I0HwRqXgq48F+EoYdYi1t9S1PX9F4OE6TzOv4c0sdH67iPFLj3iXgiGX4OTo1+Cq2Xcb8TcCZXCq+SpPG5pl2IyHAcUcXYbMKdKD4ezn2GWwy+vHBZhieviKUcDheLHl+JoKHA/hdlHiJ/a9VxqYPi2pi+BcJx5isNSiqio4HKsc8TV4HyPFYXEVa1PizC1sRi6mMw9OeUn6R/tyfHH46eHviz+xz+yp+zn4y8LfCv4jftZ+O/inDq/xi8V+A4/idF8Ofhr8EfhhqPxD8WXPhzwPd+IPDekax4w8S6rJ4U8L6RPr19c6PpFjqmsatNpWpXNpaQjiwFDF5rxDjMto4iGEwGRcC57xxmlX2KrYjGvA8TcE8H5Rk9BTlGnQo4nMuNaeY5jita8cDk9XB4X2WIx8MVhu7FOjl/DlXOZ0PreJxfF3DPBeW0Z1pUaFDE59lnFnEOLzPEezi6ldYLJeC81o4TCxnRhUzLG4GriKssNh62GxHyh8P/2jP28vjx8DrwRfHH9m79nJ/wBmX48/ta/Bb9tf9rHXfh5/a+nQ2n7NesGw8C+Lfhx8I/F3jO28IeFtP+Jug3mn+LviTqfi3xzrGn/D+LT9U0nQLK+XU7TU9FzxmOwv9hcPcb4qvS4cyDN/D/EZ/LLrSzVvjTL+MMw4IzXJp4yo8NiKfDdDH8OcR5ll3sKOIzzM1XyPKFiMPiIYrF4xUsHjKWc8QcJ0MHWz3OcFxbw5l+X4q6wd+EeJOA8q8QMNmLwmGjWhieI6VLiXh7h2dLmoZXCazfPJYepSp4bLoeRzfto/t9+M/wBgT4SftneI/jB8Fv2W/hdo/wAL/iz4x+IvxTtP2Xvi38bPiB8bdf0D4i6p4V/Z81vwV+zjBenUvh58GfjZ8O9Osvi14hvpvFfiLxnpUXiXStG06Tw3oVrdeLZM+Lcbi+GKMM2xuVrLc1xPBPBmZZf4eYvFKosPx/nHDOL4j4v4T4q4nnLBwyPA8PVsLh8mwNer9Wnhq+MzGfEeZYbEZJHCZlrw9hMNneMxeT4LMFmuDwvHPEWT1uM8PCnh6WI4JyzMcNlWT8QcP5ZTeNhm+a5jjMTiYYpRhUwVejldHF5FgcfRz2ksr+CPi58X/Ff7QP8AwWa/4Nr/AI5eO9K8KaF41+Ln7E37TvxE8WaP4E8Q2HizwZpniHxb+y38R9a1ez8L+I9M1LWbDVtDgvrydNOurbWNVjNsI0/tK+ZGuZfZ8R8qw+SY/iLKsJ9Y+rYHGxo0VipKpXhBYihJU5140cPTxfsub2cMdRw9ChjoRjjKFKnRr04Ly/D/ADKtm1LKsfiHSnVqyzGm6tGlPDwrww1THYWliZYOrUrV8urYqlRhiMRleJq1MXlWIq1cuxcnicLVZ/UhX46frx4X+0cv7Qs3wo1iw/Zdm+Hen/GLVtX8K6Po/iP4pW+pal4Q8G6DqniXS7Lxp42n8PaVc6ddeLdX8J+EZta1vw54SfWNDsvEWv2enabqOsWNhPcSHNQlUxuVUqleWEyypj1/beMo04VsdhsrpYXFYif9m4etbD1cdi8XRwmXU54mXsMFSxtbMp0sX9SWBxNuapYTMq1PDwxmPpZdiZZRgq1aphsHi82ajTwdLMMVRhUr0MBTlOWJxLw9N168MP8AVKVTDTxCxeH/AAc8Uf8ABT39pH4X2fxG+Ddx8XPAXxfvJv21vAH7JPwl/bU8Kfs6+K/EOm6hcX3wh8SfFb476PpX7P8A8LNe8SyfGb4ufBy/8I3Pww8OaX8OLyPR/EfxA8W6DouraI+o+F/E2nX/ALGAo4TP6HB06FLGZTVzul4l53PD4OnUzLFcQ8G8CUMho5Ln+RUsRS/2LDcTcSZ/LJMXm2MjicmwmS8OZ/xZhZLLXQdDxsxxNfh/EcUQxGJwmaf2Rl3h9h5RxKhlmH4f4y43z/NcvxmQZzioV1HF/wBi8LZfheM6eVYWVPPKlfNst4ZxDeOxlGsfUfwa+O/7bH7QfwKLeBP2nP2dtEg+H3x4+KPhP49ftMeM/gR8Qvhj8V/hP8KfAngq28UaTo3xJ/ZK+M1t4DsPhr8eJde1G003xm+ua7d/D/TfhwunfEXw/Y3/APwk1vY6LGZRy/B4bJs8x9TD5Xk1ThXPMyxVfLsfhs4yjOM+y/iaeR5bTwWauqquW5XHK6GYY7inBYqnVzbK+KMrr8OYatHCYilmFPXAyx2IxOd5NglXzLOY53wzhMuwuY5bi8qzPL8pzjJFmuaYnFZdCFs1rvGSwmF4PxeCnTwGcZRmsMyxsIYzKcVgcd9jf8E3/wBoD4oftNfsreGvix8Vm0LWNWv/ABr8UvDnhX4j+FvC2qeBvDPxv+Gng34heIfC/wAOfjp4e8FazqmtX/hfR/iv4T0vTfF1jpp1fUbCWLUBqWi3T6Hf6aF6M5wkcJh+H8RLL8Rk+ZZrwtkedZ1w3ia0q2J4dzfMsJ9Zr5PUrVqdCsmqTw+Nhh8ZThjcup46GW5i547B4mpLnyrF1cRjOJcJ9coZrl+TcTZhk2UZ9ho0lQzzA4Ojg3WxcPq9SrhassBmlXMshrYvBzeCzCvk9XMMHGnhsVSpw+RtP/bx/a38N/Fr/gpxb/Ff4J+EdB0T9k39kfwF+0P8Bvgt4Z8SL408aeJYtUX9pGQy/ETxfolgmnJ4j8eS/CPR5ofCnhI65pfhLRrqxtI9b1jXpdWkX5iti1R8PM54hdWhDP8AL+NsPw5jPrEJrJcgp47hLg7PYxxNWNSlWzLDZEuJni8+zGKwVOpPC4/DZc5YDDYXM8Z9LRwrxPiLwnwvCNV5FneS5vjYYqi4SzPO5YDiulkVPGYPDTi4ZbHHQp4illGX15V8VONXDYvM/q2KxE8qy/5J8Tf8FWfjx+zT4FivfHHx1/Zv/a98b/GX9hrX/wBqn4X2vwz8FxeCNJ+FvxNTxd8JPBXhnwVr0Xh/4jeLLvxT8GvEer/GWybQ9a1WXQfHGz4e+KI7nV9Sk1aMeHvusbw1LE8S594f5N9Yo5rknHPhjwfg+KsxiqmGx+D4/wCN8VwRj80zDLqEKeFp5hk3s8u4kwODy7FvD4vL80WDxKgqWEzLMPisn4iVbI+F+N83jCjlXEHD3iDxDmHCmFTp47K/9R/D3MfElZdgsxxDqYhzlgclzfhrN6uY4Oc6GcxwOKw1OjFY3Loc/wD8FGfi1+0z4Q/ZI/4Kf/sdftO/E7wN8ctWh/4JyWv7S/gD4peDvhavwhu4LTXPGevfDf4g+Atc8L2nizxZpd7p+heINJ0HV/B2uQXFnqkuk65e6Zrw1K802PVLmMop5bmNDOcVgcNiMJX4T4wyHJalSviliP7WyjinJ82zPI8fXpxoUoYTNcNieGuIMJmcMO/qOIovLK+Gw+FqfWYVFmdTNsJT4feOqYath+LuGeKswnRw9GVKGTZ1whjeEaOZ4LDVZ1qlbF5ZjcJxxlFTBSxS+uYevgMw9vWr08Th4Yf9Q/8AgmN/yjY/4J6/9mO/sm/+qF8A1+s4f/d6H/Xml/6RE+YWy9F+R9xVsMKACgAoA/G7/gph+0n+1p+ybp3i747eHPi58Ffh18HvCGjeD9P+EPw01X4S+Mfih4g/aC+K+p3t/L4m8L/GPx+l/wCFPDX7Ofw+W1i0nRfD/jxdXbRNGlv9R8XeN/FNlZWVt4Zn8jC43EYfP8pwOMVDH18/4vyLJcqyOFSOV4X/AFWxWM4byzOs6xXEmLvQwvEVDF53mNbLsvq0XgZ0Mqy7D0MPnePzavhsD3YnC0q2V4nE4arVwNDK+H86zPN82lhqmZYqlnWGw+a4zKMtwGQ4Tmr5hlVTC5bRnmFelKOPq1sbiKUHlWGy6GPxvqvxz/ah/ad8F/tj/sMfCjQ/h34G8Nfs6/Hf4ga74T8cfETUPFdj4o8YeONci/Z1+KvxVtvDfgTw5pVrJbeG/C3hfVfBlmdb8aa5qkOreI7x7Kw8OaEuhnUNXuvRwMp1OOM34exvNRwWG4X4zzXJqfs5RxmYz4ax3BmFlmuYc/L/AGXh41OJpYPC5UvrGMxOIw+PxGPeAoYfAQzLx8TiJR4IyrP8PClPH43M+B8Pmk4YiFXA5V/rHmWMw9XK8HKHMs2xFXC4KeKlmkJUsvwuFr4SGF+v4zE4n+yfqL9p63/aU1Hw54P0j9nHxr8NPhU2oeL9/wAWvi/8RtEPi6T4a/C7TPD+uarqWs+DPBNzqOiaD4j8VahrdnoeiJL4o1u00Hw/o+oat4gurLV5dPgsJOLGVKtLFUa2Jx+HynIMHl2b5hm2YTVKeI+sYSjQeV4KP1mUMJhMvrzqYrF5tmlaVSeFwuXrDYfD+1x6xmB9WlFTwuIhhsJPMM5xGJyzB5Xg3KrDD8uKxsIZji5/V4yxGJxOFwalHLsup+xji8dXoyrYiNHDzw+K/EOy/wCCpP7RfiXwx8EfhbD4/wBMs/EfxR+IP7WR8M/tS/Cj9lD4k/HPWPjp8Bv2bfEHhbwx4O+IXwT/AGYfA194o1K91r4ra74wT7frxvNc8A6Z4S8C+L/GukwR6NrWhT6XEcbWzD+ypShichxlHwzwXHWfZNHKsfmOJp4vPeL854e4WliYVIrE8P8ADeacNZHV44zB5mlmWFlm/D/DNDFRx+ZUatXmr+yy2Wb0VicPnNL/AF8wvB+UZnPE4bBYeEaHBmF4k4spKVOp7LPc44e4ixD4Iwn9lReDxOJpYzNsTRdDJ8fRn9RH9ov9rz4hfsrfDv8AaJtf2t/2Rfgz8F/CHwg+J3jT41/tP6P8L/GXi208U+P/AAZ4zu/C/hTwpF8Hfi1efDnWvhPby6Tpt7cfFnwnrU+rePdC+Jiz/C7wy0EljHreoriXH4nJ8HieIIwwapS4T4OzLhrIMvrvP8BxXxNxBl9fGZjhctzzBypYzMcgxOKWT4HgpZdhY5znFPPnVxzhisseExe+S4b+0sRHJacsTWxdPiviTLM3x+Pw/wDYWYZBw9k9SjHB1cyyzF8+EwGfQhPHVuI62MrSyPLcNk6x+G9tg83hPLvk6L4m/En40f8ABWz/AINtviz8YfBKfDj4o/EX9nH9tzxf468ER2uoafF4e8Ra5+yVr19f2cOmavLPq+kwySTfaodH1eefVdIiuE03Up5r21nkb8u+lvgcPlvh1xlgsNzxhRhw37XD1a9LFVcBi6mfcO1cdldXF0IU6GMq5TjamIy2pjKFOnRxc8JLE0qcKdWMV5XCGOrZjDB4utOnWUsVnFLC42lSnh6OaZbhcbj8LlWdUcPUlOphqOeZbRwmb0sNOc5YenjY0XObhzP+u2v8nz9ECgAoAKACgAoA/JP/AIKQfF39sX4DeHPit8dvAvx7+Av7O/wA+C3wcsfEnhCHxn8L7z4xeOf2iv2hNS1PX4dN+DWo6QfFfg+48MeHtcks/BnhHwhY/D4618RPGXirxtdnT7mwXQ7bTdT+84FwmQZhisFlWM4czri/ifPuKsBkuUcP5XmH9k0IZFUw+DnjMzWOhhcZWnmzxFfMH/tFKGT5LlmUSzXMniqGJrRwPbHCUMbPA4d4+lkWVUsBmuZcXcXYtwqU+GsLhqtCGGxNPBVVDCVsvweD+tZlmdfE4j6xjqzweTZdQw2In9ZxPxV8Zf8Agph+1b4YX9rf4s654++A37MFh+wh8Dv2eviZ4q/ZP+KHhOLxF44+P3ib4ofBrQvi/wCO9Bfx5feOvDGseENKGs6pqPwN+FWoeC/Dmtyy/Erw7rN/4iTxFFCvhQfoeB4A4Oo4vJMPRp51xxl3GXjBxL4b5fnmSYhYSHD+QZNxJlfD2Az9UKOEx1PH5xjcBmf+utbDY6WGy18N08HSpKj9YxObYb5jLK+b53heHsvnQjw3nGP8JsF4h4rMcww1aeCrZ3jqvFVCWTwwVepQqUMkybEcMUMLnv7+WdUMRnSpRrYerhsNSxvtH7SX7Y/7XfwH+N3wH8Yax8XfgTpnw1/aQ/aM+Cnww+A37MEXwo8X6j/wmnwN+IF14K0vxp8R/ij+1PrmoeFPC3wm+M2kN4m8Qa/4T8DzWs3hfWv+Ec0PwH4eg+InivxO1zaeVwlwdw3muLzThHFZZm+Pz7Jsr44x/FvEFDM8LgaPDeJyLC8WYnhyhw1kCp4vF8XYTF/6u5dSzuEYrM1PN8wxFKjk2W5TDH4jHMM5+tcFf68ZTbAZZ/q5wtmuUU8ZCWKxGd5xmzyCecZbnCpP2PD+VUHnk8Hl+dOrDCYSGDo5xm2Jl9ZqZJQ/TH9sL9qrwt+yN8IJ/iBqmh6p498d+Jtd0r4dfBD4OeGHibxr8bvjP4saW08D/DTwlBJuC3Wr3scl5reszRtpvhPwrp+u+LNZeLSdFvJF/LeH8gzLijOMLkWU/V4YrEUsVi8TjsbJ08syTJ8uovFZzxFnWIVvquTZJgozxeNrNxlUfsMDhvaY/G4OhW+op/UcPh8bmub4meByTKaMMTmmMpUZYnE8lStTw2EwGW4SH7zMM7zfGVaGWZLllL95jsxxNGm5UqCr16P4j6l/wU+/bE8VfsRf8E5vGljfaR8N/wBpH9r/AOMvx08O/FLXvhj+yp8Uv2utP8BeCPgl/wALtfW4fBXwF+GeuJ428W30ur+Ffh74Wtr8a/HDBBqGqeI9SuIbCC8mtv2mv4d8IYXxE4gyvDVMbmPB+QeEXCXHVGrmWb4Hh3EZnmnE2S+G+Iwkcdm+LofUcnw+Kr8V5zmMoVKTVClgqeAo+3xDoUsR5ntMww+UcYYnMMDhcPm2U+K2N8O8Ll39o03DL1Q4r4pwVeo63JzZzVyzJeFsXRf1elTeYY2rRqRjhoVean9Rav8AH39qXxb+y74A/aA8Fft+fs0eEv2dfBfwf+K/xB+N/wC2f4j/AGZtX8Oa14h+JPhXxtcaDoHwwl/Zo8efEW2m+D+leFYLTW9A+JVjrnivVviffeOdEt/CGl6L4S1m7uBXymaZZw9kmf5xhcRwNneNzbFU+DqHAvAmX8T0c6wvEP8AbmWVcZis3p8XZNgXLNqWcyeTVOFsLk2DeGqUM9xGIrY7GU8upUsRvkdGtm31bK44io8x/wBY8/wXE+JxeClkmI4Sy3KI4aKwtTA5hOVOGPw9WeZYjN8xzj2GXYDLMppY2NGvQzSOKwf5leN/ip8T/jj/AMFhP+DcH4w/GnwKnwz+K/xL/Y//AGr/ABn4+8CxWepabD4d8Sa/+zP8SL+/tINK1mW41nRreZ5heQaJrNxcavosNyml6pcT39pcSv8A2T9H/I8o4Z4m8UMgyHGzzDKcq4pw+DwmIqV6GLqxVPLsT7bCVcZhYU8JjquX4h1sBVx+FpU8LjqmGli8NTp0a0IL8vzHMcRmvDNLHYl06rqVswpYbGUaNTDUc1y3C57WwmU55Rw1WdSphaOfZXQwec0cLOpUlhqeOjQlUm6fO/6o6/qk+DCgAoAKAPzK/wCCif7TX7T37O0v7PUnwS+HvgyT4eeNv2kf2afh18X/AIueM/EVrNdaL4d+LPx78D/DK98EeAPh5a2t1qOs+Ltc03xFcXd34q1260Xw54W0SOebTn1zxJPaWmn8GCxNWrxvwjkmMhHD5PneZ4vLvawftsXmeNp8I8ZcQrCUorljl2CwEOGqdfG4+rOpiMTWxeBwGBwdSlUzHHZf6FehhqfB/GGcUZzxGcZPw5nOaYbD29lhcuhgHllOjmOLqSTeOqYmvmEsPgstw0VBSw2KxmY4rD0qOEwea+Df8FHP2o/2v/2Rdevfi/p/xa+BnhD4U/8ACXfCbwT8BfgbqHwr8XeNNR+P2teItd8O6X8Sh8cPjleX/hTwj+zRY2cviBtP8EeIpb+TwlpkdhBr/irXdaudS/4Q6z0ySpVqcU8N5LmU4YutxTxrgMkp5Xh4PB4fLuDsRWyfBYvPqOc1XL67xXh6mPzTMqGQywqhmEcty7IMnwWcZlmNTGU98RhMNXyDOcdhIV8JTyDhLN85x+c1P9vrz4mw+E4gzHKsno5Bh17arw9XoZPl2FxuY0631qhVzTMcfjMTk+AyyjLFfo5+0tD+0tq3gXwzpH7MPiL4a+AvFOv+NtAs/HfxM+I+lz+LLP4afC37LqN/4t8V+E/BsV9pGm+NfGaPa6dpGg6Xrut6V4ftv7Vudf1JtRh0kaPqM4xVo4zCqrj6eVZLh45ris6zGVGnUxcKWByzF1suwmHp4qdPDYWnj80jhKOZZjifbrLctWLqUsJVxE6VXD8GX1cPLA4mvUwcsfmdXC4CGUZfTxDhg6uNxmY5fQxdbFYnDwnXrUcvyqtmOOwmGwqpTzLH4fBYV4rDUK1Wb/HDw7/wUH/al8U/DX4ZeCrD4w/Bu0X4tf8ABQTx/wDsieAv+CgWofC0af8AC3xn8J/APww1/wCIX/CzfDHw3v8AxvF4O1Hxr4q8b+F/EPwI8KalD4um+HHiTxNo154m0HTb+3nstFkjBYjE5zW8P6NSk+HKnEnBviFxljqUoPEVsywnB3EH9l8LwymhjZRq5Z/r3w/i8Bx08LmH1zG4PhvBZxiMFGpSxGAxOF7sfhcPksuOavLPPYcNYvgHLKdD2n1b+yM04xWAp8Q0M5rYSE/rtLgfG4ipltephY4CNTNswyjLcxq4fEYTNFW8++JH/BSP9sDWPhlrum/CnxxpviXXvgX8av2ufgb4s+PfwI/Z/v8A4ueGvjl8Yfgv8NfBnjf9mj4cHwDpqfEuHwHYfHfU/Gtx4R8fX2kaqrJ4u8Fanongjxj4Qk8QaUYOejmONx9HhbPMBlz/AOFzhXPMflfDlR1IZXxNxTkHjBgPD/EYGOe1fZ1ctyTNOEsLnHHGUTljaFfDZfjVjsTmWZZZwrmjzP0I5PluCzDMsnzXHunh8PxHwFHNM69pQhmPCfAnFvAGe8T5xn08uipUMxzjhnirC5RwpWg8JWw9SGJh7fKcPmGaUY5b+iH7GP7ciftJ/Hb4sad4s+Lnwl8I6atto/gD4G/s5L4s8Bp8UPHOufCyPWLD9pH46aTo8183xB8QfD+L4rr4h+D/AITvLCKfwq9n8HNe8UwyXP8AwkKXUX0GEWAxmCzbG5ZjVnNHGZ3j85yN0OSVbKfDNVMPlfBebZvRw/vYfE8fL2vG2DrY6EKb4Wz/AIJ+pwoVsZjlifkqqzHC0+HKObYGeUY2hw9luG4odaNWlh8V4h5thMPnWccNZfPErkn/AKj5dLBZRjaWFqzxMeJMTxTl2Y+0lkeFdLzL/g2a/wCSK/8ABUn/ALTW/tuf+on8Ba+Mr/x63/X2p/6Wz9Pwn+64b/sHo/8ApuJ/SfWR0BQAUAFABQB/B5+xZ8Tf2Vrr4b/t8fCj4nf8FD/2Uv2Ifjt8J/8Ag48/aO/bG+HkP7Rsvh3xRb+ILH4aP8PrHw+dU+GF18bvgP4k1Xwd4i8QWOt6ZJrmk+ONMxc+HtUsbWR7mKZ7XLDvF4HiHh/iHBVsPGtkceK6E8PicNUxFPF4Xi3gXijgTHQjOlisLLDV8PguKMRjcLXaxFNYnC0YVcPUpTml1qth6mR8UZHiqFapS4ky7JMH7ehiIUKmCq5Hxvwnxrh6/LUw2JjiadbEcK0sBWof7PL2OMnWhiIzoxhU/Sr9pH9q/wDZ5/a3+Anj74FfHr/gu9/wSC1zQPEOo/DnxLoen+APhWPAXhrWdY+HfxJ8K+PJ/Bnxr0TxN/wUe+LCfFD4KfELSfD9/wCCfH3w80yTwLqGraXrZuR4sNtZz6LqsYjC4atiMgx88NSxmM4e4nwGfUsHmXJi+HszwdHKc+yzF5bnGUexjUxtWOJzXLs8yTGLH0qGU5zkOExNfLs056awmdDEVqVLN8IsRXwmGzrh3Nsjq4zLZywmfZbXzB4R4fM8mzTnqU8FVo06GJweNozwVaePwGPxGGpYrL5N1p/nb41+IX/BN39jCz1H9ob4d/8ABUX9h3Vfirq/7W3wI+N/gqz/AGIPgr8EdM+FH7LN54L+B/xF+A/iqaL9kXQP2pLnxj8YPgV4s8BeLH8MeKvCnw/8YWHxj0zVtcl8dWGt6w8V0mldWHzGpllfhzB4evj6s6GbeKmJxWfZ1SxGd0MXlfiHwzwdh8bwvmGDy36ticrpLN+BcuxnDGdYNzwmUV8LkmW53TxVGlmWb5vyV8uo5nQz6tiKGEpwq8M8A5ZQyfLK9DKK8Mw4H4+zjiTLc/y3H46NWhjcdRjxTj6me5bmvtP7YwMc4jlM8HVxGUZVl1n9kLxz/wAE8P2jvC/jD4n/ALYf/BVf9l/RT43/AGxv29fizqWgeKvF3wh+Ffjv4v8Awq/at/Zd0/8AZVXU5fAq/GTWr/8AZ2ENtHrPivwd4Q8St498Vad4WtvDmi+KxBrc9/qa8+JyTBQ4PyPI+aeExdfwh8R+Bcwo4fHYXM8Zk2acdePmE8W8u4hxGa0KP9k5jneHwnDmU4zNcuwGEp5PDOs/xmHw9XD4XJv7PxPqU+IcbLifM82owpV6eB478HuKMsxdfAYjAYLHw8MfDbFcL4jKaOU18RLMYZTVx2fYvK8PmWNxkMxxWFyH6/UoVnm9PF0vvD9hP4q/8E0v2SPiN4G8T+KP+Crv/BHHXvDXwk+F2pfC3wY3wK+C37LH7P8A8XfiP9si0fTbL4hfHv4zyfFX4keJtY8Yaf4f0qbTbvTvhJB8I/C3ifU9Z1jXvFOl6tHNp2i6X70s5rYqfEOYY6lSp5pxJDCU8Thcn58p4ZwEqWYf2nj8Vl+UU5VsZKea4ynhnHL8fmuMyXJ6GGhDAZdPGRw2YYT5lZRRwsclwOX1av8AZeRYvEYnC1s2cc1z+th54DFZbgcrxOa1Y0sP7DLMPi582aYbLsPnma1KdL65mFPC1MxweY+qftDftHf8Ezvi58Xv2mPjX4A/4LRfsK/DTxV8ff2bPgH+z9p+j+IfEPwB+LfhDRYvgh8WPiX8TNQl8d+HPGHxKTR/iZ4C+KmnfEe6+H/jTwENN8IanbeHItRu9G8dW2q6laT6N8tQwcsNgc6wfJgMxo514gcN8b4vL82wbxGU43C5Bw1S4crcOZlh6dali6tDHqksyo5pgcbl+Ky7HUsJKNHF0qFWnivfrVo4jHZDi3UxuCnkfCnHXDWHxeWYpYfM8PieMsZkuNw+e5dialKrh8Ni8jq5NHlweLwePw2ZQxFSnVlheVSfyn8CdK/4JUfCq5+HWuz/APBZL/gnZ4Eu/B37Xvi/9q//AIVh+zVrnw/+EH7PvgubxT+y544/ZqfwJ8A/hxrn7RnxAuvhAJrjxnJ8V/EHiUa54nstb8Y291bWXg3QbO9hnsOjHYX6zltHLaOZZynS4A8W+CqebYnG/WM8wT8VcVkGJp18rzHkhUweVcFrIYQ4fyeosVVliMbjcbLM8NKv9WjxWlUxeYYuth8ubx2d+FObVMFSwjp5Ziv+IX5/i88lVzTAqqoYzNeLPrby7N8xpSwkKWXYLKsP9Uxk8DKvivnb4c/s9/8ABLvwrZ+G7PU/+C1P/BJ7Q5/Cf7Nf7Uv7NM/ir4Q/Cz4R/D/4lfGa3/aV+F9z8Or344ftKfEm8/ay8R+Jfi58a9LvE0rxTq2pTyaRoOtzp4g06z07RLnxF/bul64+Cx+U8U5eqdDLFxVwPlPBry3J6KwPC3DqyfirhDialj8gyKMpSpvGy4Yr4TMaWLx9adWONy+phsRhZZTjf9YPQwOKWA4h4czv/acwfDfiavEeGJzbExx2f5xOeXcWZfPJc0zqWHgo4XB0eKqlPKquCwWHhQjhaksbhMwWIwNLJvuH9o3Xv+CQf7Rum/B7TtZ/4LLfse+F2+DX7FOrfsq+HdS0T4o/B+fUx45g+If7OPxU+H/xxtpL74rSWNqPBPjb9nHQdRuPhzeafq1t4ktdYmsZvF2mR2LPqHo5xmOMxniDxn4jZXOllmc8RcS+H3FeS0MRT/tDC5Fmnh/xtxlxlh6WNXNhHneAziPF9TJMfRhHKK1LB4evXw+IjiMZS+o+BkuU4PL+B+DuAsyg82yjh7KOKuH86nFywNXP8m4v8OF4cZpRw/LLEPJsZSwcq2Z4LFueZwo4t0adTDVqdGcq3s37KH7ZH7D3wt/ae+Ov7XH7S3/BbL/gnP8AG34k/G/4PfBX4NHwv8K9U8AfBHwH4G0P4Ka78SdY0++0ZPEP7SPxj17WJ/FE3xEvNR1mHVNRjax1kXzadd/2NPpuj6PjgXg8uyziLA4XD1va8TcW4Ti/HVqmIU6WFxWG4cwvDkMswVH2Kn9Qw+DwWFjh61evPE1JUqtbEc9XEy9n0Yylicbj+GcVXxMJUuFeHc84bwkVh3HEZjSznOMrzieaZjVVb2McxeIy+rCtTwmFo4N0K+Go0aVJ4KpWx36S/wDD5H/gk5/0kh/Yo/8AEkfhT/8ANPWB1h/w+R/4JOf9JIf2KP8AxJH4U/8AzT0AH/D5H/gk5/0kh/Yo/wDEkfhT/wDNPQAf8Pkf+CTn/SSH9ij/AMSR+FP/AM09AB/w+R/4JOf9JIf2KP8AxJH4U/8AzT0AH/D5H/gk5/0kh/Yo/wDEkfhT/wDNPQAf8Pkf+CTn/SSH9ij/AMSR+FP/AM09AB/w+R/4JOf9JIf2KP8AxJH4U/8AzT0AH/D5H/gk5/0kh/Yo/wDEkfhT/wDNPQAf8Pkf+CTn/SSH9ij/AMSR+FP/AM09AB/w+R/4JOf9JIf2KP8AxJH4U/8AzT0Afzxf8G4X/BRX9gr9nz9nf9vDQPjp+2P+zX8INc8b/wDBUz9qD4meDtI+I/xk8CeD9R8UfDzxL4H+Btl4e8b6Daa5rdlPqnhbW7vRdXttL1yzSXT72fTL6K3nke2mCAH9Dv8Aw+R/4JOf9JIf2KP/ABJH4U//ADT0Afj9+1v8f/2QP2hP2x/h1+1X4A/4L1/8EzfBOgfBfwhbaV8FPgf8Z/BfgT9obwX8L/iHczXj+KPjdoRs/wBtP4N6LefFXW7O5h0HSfFWreD73VfBPhy1bTPCl7p02qa5fany5LTxeT5jxHmn1mlicdncKGX4DGPDOnjeH+HFgaNHMMgyvEPEVYUaWe5gsTj8+x+Ho4XHZrh5YHJsVVnleXxoV+jNZ4bM8tyXK/YVqGCy6tWzDMsKsRGeFz7O/rcqmW5lmVKOHpVK1LI8HGhRybLcTXxWBwWYSx2dU6f9oYqhPA7P7Q/7U37MHx+0T4q/CjVf+DgT/gn8PgB+038M/Bvw7/aL8G62/wAONY8V6ALHwnbeD/ize/sq+IYf2mdP0P4OaV8bNMS7nv8Aw/8AEbwt8cv+EC1u/ute0DVtUuJGta6p4fK8Tj50sdgq2I4awnHWF41yfL3jH/bsMLl+ZZNm+XcH5zn6oRo5jkWFzLJKFdYvBZPlOa/Vsbm2ApV6H1rBYvK86GLzHA0sHjcvxFDD8R0eGsRw/icZPDTqZJWxlf8AtaMOKcPkn1lVsNnWHoZvLDuhPNsTlmMjl2TTxWHn9TxdPM/OvjF4g/4JW/Gn4+3vijxd/wAFcf8Agl3qvwE1Pxr8GvFsulazoPwAv/2u/D/hL4MXPgjWdN/Z08Gftd2fxe0q90z9nzxT4r8BaT4h8SaJrvwy8TeMvsWp+JfCuneLLbTNXtbvSerJMbicvzyPEOPqvF5pheLc141oYnAKOUTznO8Vi8XmXD3+uEKMa1DPMLwRmuIoY7h6nh6OW1q/9kcP0czr4iOVV55p5uPy/D1eHaXDWWqeFy2XBNHgCdDHVJ5lTyrJKuW18iz/ABfC7k8PXyjN+K+HsVicqzevXxGPwtCri8xzLA4SlXxyo4T2n4xftzfsifHTxB4E+Mdp/wAFfP8Agmz8Kf2h/wBl39pv4w+Mv2X/ABR4g8ZfDjx78PtZ+AHxB8E3fw6vfhz8YfAPhz9ovwzrWrS+IdF1O5u/+Eq8NfEjwprcV9oHhTxDceHdGuJdV8I2/m4FYzAzyfOMPWo086xnCPGHBnGmDr0Z18uzDKs449pZ5kuIy9Uq1Crl+ZZdgOEeAM3pt18fhf7Rp53lmIjiMLjva4b18bUo4ujnuSVIV1kn9ucD8TcNYjD14RxuDzzIeEKGEzSri3Xw04YzB4rM+JOPskqYZ4fB1aeW4/DV8JiqlTBYfGY35F+KMH7CPj34R/B34ZaT/wAF+/8AgnbawaR+0F8Y/wBrL9qHQfiP4c+HfxL+EH7V/wC0B8V/F3/CZ6VqPi/4W6N+2D8MP7N+Fvwr1WVz4J+EviHxT8QfD1/Jpnha/wDGM/iG88OW7z74aEMtzHhSrlzc8r4D4So8PcIYTNadPG43Ls6rZpmOdZ5xzXxVNYXAYnibMszzTMcVlddZTSjwvUzPM6mUTWKq4LF5fjWq1cbheLfrt6WY8bZ5gsfnmKy2tXwlFcP5Tw9lfC2VcGYKFSeIxtDJIZJkmT4TOZvMJYjiBZdTjjPY4PF5jgcZ9leJP2+fhYbb4XeKfBv/AAcK/wDBM62+K3hzwH48+GfxR0/xJ4a8Hzfs1eP9H8UeJbfWfCHj7w18BtC/bJ0rX/AXxY+GWl2cHh+w1u4+MHi7w54r0u41S01Xw3psF5bJp2OYUI4+edYaVStHKuJMkyvLcyjXdLHZrlmZ4B5ssZnnDmOxFFYbCTzujm9bD5plmZ4DNsHWlgsmxUpTqZZKnjTCyhhsLgKfsaKr5LnOIzHLFhYPA4PGZZicvy7CPh3PqVKU6+LweDxWXxzDKsbluIyrFZc8RjcJGFanjJ1af45eOfj7/wAE6v2d/wDgq5/wQa8OfCD9uH4CfFH9n79kn9m/9rrwH8SvjyPi58OrvwvofiTxh8Ifiwlpf+Otb0PWG8LeDL3xz4y8Rt/YOgNcWtpBLq1hoekJJFHbK23F2L/tXDyWDwc8PhsHlfD2RZXgVVqY2vh8o4ay3K8gyihXxU4Rq43FUcqyvCxxmNlTpyxeIjWxTpUvaOnHThuFTCZjWxeY4yliMZmuecT8R5rjFQpYDDVM34qzfNuIs1nhsLCc6eDwbzPNsTHBYX2taWHw3saE6+IqQlWqf0i/8Pdf+CWv/SQz9jj/AMSG+GH/AM0lfmn9n4//AKAsV/4Iq/8AyJ+i/wBoYD/oNwv/AIPpf/JHyR+3F+3p+wb+1J+zf44+BXwd/wCCx/7IX7MfiXx6+kabq/xT074oeA/HOqweDI9RhufFfhbTbDRfjV8K9a0mXxlpUUvhy98RaN4y0zWdK0jUNSbSJbbUpbXULLlrZJi8TjMoni8vqYzK8FmdLHZtkuJwmIlhOIMJQoYj2WUY6pSqUqkMuq46WDxOYUY88MxwmFq5XiIvB47Ep9NHOsJhsPmX1XMKWFzPEZdWwmU5rRxOFdfI8bXqUYvN8NRr0q9GtjcNg/rcMvlNQeBx9bC5nTlKrgadGr8a+Gfiz+xloHwg+Efgdv8Ags//AMEtdM8Y/sp/Enwf8TP2PtR+F3wz+Hvwp+F/wwutD8I+OPAXi7wh8QfhiP2u/G2ofErwr8RPB/j3W9J1W40Tx38OPE+k308niODXNQ1llmT6bHYrMMRnGB4jpZVjqmeRw3EeS51VzCpUxGBzXhbiDAZVhY5JhMHhMFgZZHUynF5ThMxy3F4SvXwlGeCyvA/2T/ZuDxGEx/zWDwmW0cozDh6tmeC/sbE1MjzLArCJU8xwHEuRZ7/b1HPsRjsZjcd/bFTG1k8NmdDHUlicdh8ZmtWeZQx+No43BeP/ABfb9jn4yeEdetdZ/wCC7/8AwT103xX8Z/2kX/aU/at0S68OeEfEfwI+Omo6B4B8F/Dr4U/CSb4W2v7YXhDxBZfBv4d6L4I0rUdV8K+K/iP48X4o+JYLXUvGxl0m3bw5Nx4HDzyqvwxDBZTjsRl3ClPibHZdhs0pwxlWpxfxXn1bPcfxfVawdPBLGZY6v1LhnArATw+S04QzB1MbnVOjmdHrxVanmFLiStis2wWFzXiTD8L5JVx2UVp4JYTg7hfB47DrhqlzYytjG8+xOYYjF5/m1HG4TFYqjWxGU4Wlg8rr1MM/0e8A/wDBUP8AZ18BWX7PvhbxT/wVf/4JtfFS20vxt4wg+OXiXwhf/DP4KaJL8LF8B+JR8PdI8DeDZv2jPiLP4X1rQfG0Pg/T7qa3v/FFlrehyaoWsfCyW0DTXVoTxmY169fLM2p0ZcMZpOrVr16uNxOP4yqcR5JUwOMnXlhadSnhZ5BiM9jisHVp1FWxeGjj5ZtRrSw+WYvPDVYYHLZYajmeUTqRz7J4ZbQwuFo4HCZZwrRynEUcxy+dBY2dOrV+v0KFbB4/DypSw0MRhcsWTV8OsXnGDIv2x/8Agl/b/tI/tN/tDWP/AAVe/ZM0W9/aK/Z8+EHwLs9K0P4xfCO31r4b3XwnvvjPfW/j3SPEupeNtX07W9T1CX4upNY6PqHhC2stIuvDMUt1ca7BqslpY+E8nzNcMcU8PUaWLo1uI+K8RxTSzFYN1P7PqVuDeGeE4YOWCrQnSx0IS4cWYVKlSpRhXhjJYCWHiqLxVb2nmeWT4j4Tz6tVwOIpcMZDi8jq5bVxNqWaU8XxP/rFOrUxNCtRrYSHK3gJUqSnUaf1mGJpSSpL84/DXgn/AIJT+IvCvxR0f47/APBVf/gmfdeIPFP7PvjD4AeBvEH7MPhr4GfszWmk3/jbxB4N8W+Jf2iviT4esPjD44074kftAeJPFPw0+HOr6pq1mfBvhC0i8N3Gm6Z4bhi1q5uIPoquIzWhCWMyHAYzI86/1j4B4lwLg8XjuHuHanhxn+K4pyDI+HsixHLUw+Q4nPsZUxWdUcXmWKxuY4TD5Zl8MZhY5d9ZxXj0I5bLHUP7Vx+DzjKqWA4wy7He3eFw/EXEdPjfh6twjmuL4iz6h7mKx+D4Yxua5VlNbDZZhqWHr5zm2ZVqGIqYylhcHxH7b37Q37Kmt/sdf8FF/il8Uf8AgqZ+xF+1X+1T8XP2LbL9mr4YeE/gBfeE/hrpVt4H8G6zrfimLTdE8B3nxu+MnifxP8QviF4s8Q3Gv+J7y31+202L+ztJ0bw/4fs7Owea668u/wBlp4zC4LJ8bgXxDxPguJc9qVqs8RhqU8ry2tleR5TlcZYWjWw+VZPQx+c1oVMZiMZjcbic3r1K9aEKNCmvMxkPa08slic7w2OpcMcOZvkOSU6cIUcVip5/jMmxeeZxm0oYmpQxGZ5iuG+HsLClgcNgsHg6OWTlSpVKmOrOn+hX/BPP/gpv/wAE7PAP7Af7DngXxv8Atwfss+E/Gfgv9j79mfwn4u8K+Ifjh8PdJ1/wz4n8OfBbwVo+v+H9c0q916G80zWNG1Wzu9O1PT7uGK5sr22ntp40ljdR+mUMTh40KMZVqacaVNNOSumoJNPzTPn01ZarZdT7B/4eyf8ABMT/AKSAfsg/+JAfDT/5oq1+t4b/AJ/0/wDwJDuu6+9B/wAPZP8AgmJ/0kA/ZB/8SA+Gn/zRUfW8N/z/AKf/AIEguu6+9B/w9k/4Jif9JAP2Qf8AxID4af8AzRUfW8N/z/p/+BILruvvQf8AD2T/AIJif9JAP2Qf/EgPhp/80VH1vDf8/wCn/wCBILruvvR+c/7Uv7Vv7Lfxv1n4v6F8Of8Agtj+xT4D+CH7RnwqtPhH8V/hj8RNe8A/Fi58F6WbDXtC8R+LP2e9Ytfjp4C0bwL4q8aeGPEE+la/D428K/EfQBq1hpHieHS3lsrjSdQ8argcHmNDM8nzvHfXuHszznCZxUpYdwwmeYajRw+V4fG8P4PN5rFUaWSZlLKaWLg5ZdUzDKMZjc3xGXYpVMwpvA+lSzWvl+KybOMmVDB53kmExGFoSxEfrWT4vESxtfH5fnOPy6EsNiK+a5VVxNSglHH08HmeApYLBY3DqODVSt6p42/ao/4JW+I/Ef7DupeH/wDgph+yX4b0D9ibxndeJND0K9+M/wANvEd7440g/APx18CdN0G711/HulPoV1Y2XjKHxBca22na+1/LpL6c2m251E6lZfQYzNVmHHWO46xeJw8sXmOQccZPisFRj7Kk8RxtnXC+c1sdSqudR06eAqcOSowwbpTdeOOUvrVD6ry4j5zCZdh8DwVguC8LOaw2X4/gnF4fG1pQqVvYcFrERpYerShGjCdTH060YzxEJU4YeUHKOHqqahD5v/a//aj/AGdv21fBHjH4S6p/wWK/YH+Cvwztf2hofE2naFcaj4I+I2l/Gn4DaV4I8LSaZ8K/i1pXh39qT4cX154bufiXL4svvE1tF4h0+Lx34e0zw/o3iHwzYaPPq2mar8/GisRW4WzPH43A4mtk9bivFY/JcZgIYnKsXmUuJcfT4HzTEYd4yWGryyDhujg8bSy/FrMsvxmdYnC5xjcPhcZgI5Tg/erYyEKWe4LAPE4KGZYPh7C4bNcNi1RzDBUVlynxbhMHiY0liaUc6x0qeE/tHDvLMwy7AwzXK8HUxVDFUM6r6Mv7SX7NFnL8FPilpH/BZn/gmOv7S/wE0z4kfDvwd4mtvAngvwr8BtV+A3xLsvAi6h8Ktb+Cnh/9rF/EWnXnh7XPh54c8Q+GPGHhb4t6LFZNYrotx4UutKnu0n9bEYy+Z4nN8JjoLH59w8sh4vxGZTqZjUzavheIcXnuTZ7l8lUwtTL8flCxmIwjw2Mq5thczhjczq4l0a2KwVTK/Lo4fDrLcPlVeNOOEybPMNnvDMMvpwwMcqlDI8VkWOyzE039Yo43AZphsZVlUdCngMRg6uHyypQnOGDxFHMPmrxJpn7G1wPgFD4U/wCC5/7AraP8HvFfxP8AjX4m8EfFvwZ4B+Knw2+I/wC1N8XviZ4g+J3iX48XvgbRv2tvhlo9nJ4T1LX5tN+EXgvX08aWHw5hE+t22q6r4qng1yx5MBHD5Pjsnr5VjoQwfC3B+S8GcIUsfCGNx/D+Gy6hXp5rnVDHQlhqL4j4kq4iq8fmlDA4SpgcHKeW5PDAYSvjI4rXG8uZ4HNqOPjTWL4m4pxvE3FM8E54bAZ1SeDy3AZHw7VwVSeIxCyDIsLlmHbwVbMMRHOsXToYzOVip4ajCN74q/t5fspXP/BYf/gib8UPF37dv7K3xZ0P4K/Dn9uDS/j58fvA/izwb4I+FOheIvGX7PXiTQPDF5rmnH4h+OtP+HEXi7W7i20nw/o2seN9WkvNRkS0tNQu5pVjH5P9InBVuIfDTiDLuHMtxmOxlfDcOwp5fg+fMcXiMThs5yKpmNejTo0IVPZ1amHxeOhh1Tm8HhX7CdbEfV5Ymppk3tqGIpPHYuhXmsRmE1Wp0PqlOGGq1cTPA0JU5V8RerhcJPD4StiPaRWMr0p4qNDCqusNS/o//wCHv3/BK3/pIn+xl/4kV8Lf/mlr/OD/AIhf4j/9ELxX/wCGLMf/AJnPrvrmE/6CaH/g2H+Yf8Pfv+CVv/SRP9jL/wASK+Fv/wA0tH/EL/Ef/oheK/8AwxZj/wDM4fXMJ/0E0P8AwbD/ADD/AIe/f8Erf+kif7GX/iRXwt/+aWj/AIhf4j/9ELxX/wCGLMf/AJnD65hP+gmh/wCDYf5h/wAPfv8Aglb/ANJE/wBjL/xIr4W//NLR/wAQv8R/+iF4r/8ADFmP/wAzh9cwn/QTQ/8ABsP8w/4e/f8ABK3/AKSJ/sZf+JFfC3/5paP+IX+I/wD0QvFf/hizH/5nD65hP+gmh/4Nh/mH/D37/glb/wBJE/2Mv/Eivhb/APNLR/xC/wAR/wDoheK//DFmP/zOH1zCf9BND/wbD/M/JH9rD48/skftAftefDv9qHwJ/wAF0/8Agm34L0D4NeE7fTfg18E/jF4O8DftAeDfht8Q7ma8fxJ8a9G+x/tk/CDR7z4pavZXMOgaR4n1bwle6l4K8PWr6f4VvNPuNU1u/wBS/RuCsj4u4WyLiTKsZ4R8dZhj+JsRGhjM/wArqYzIszpcNwwtCnLhWhVnw1m9ShleNxsK+YZw8LWw1XOJTw2Dx/tcDgKGHM85r4HNsJkuBjiaWHwWWVKuPxuCnWp18JnWd/WpVMBmuYUoLDzrRyXBxoUMny/E1cVg8Djnjs4pQ+v4qhPBcn+1L45/4J9/tX+Mrm8+Jf8AwWK/4JeeIPCHj/4TeCvhZ8VdT8R+AfgLrfxx8GWenabc6T8Xh+yL8ZZfjjHrHwC0H4/6ff6haeKdA8XWPxpfwd9ru7vwvqs13eSPH6PC2A4r4VxNevgPCPxGoUsHxn/rdkeDwuaZ1hcPj6ODxOW47h3hzxAhRyOnR4uyrh7MMqw+Mp1sFhuHMVmVOvjsvxLpYWtReGxxeLrV8sy6hDNcvWa4XIcdk9XFV8LDE5XSzLHPMIvjHJ8or4upLKuJ8LQzD6vhKjx+KwEJ5dkuMq4StWy/ERzHtvjV8d/2KfjLqPjn4S6x/wAFyf2ILn9in4lfFj4Y/FbXPhD4l8U/D7xJ8a/A9j8M9Y8CeI4vg18HvjYvx90rwr4O+E+veJPh/pWrImq/BvxN4t8Jxal4j0/w9ryy6pY6novPw1lnGWSYvh7iPGeEXGGN434Sxec5hlGeYXC4zL8Dm2ZZnis3xmAzDi7LXkeLxGbYnIq2cVaVH6jmWVRzTA4PLMBmH+z4WusdzY+jgJZPmeR5Ji8LlOW55wXS4DzDBz9njMLgMolkL4XzTG5BSc6H1TNM5yJyo4mWYPM8Jhc2nWz7DYZ4it9Vp+p/Eb9pf/gjZ+2d9pk/b0/bM/YQ+Js/wp+NfxS1b9mjUPDP7VOnfC3WfCHww8UWOi6TpkmpXfw0+O8VxeeJb6zsr/T7/VZtWt21XRUsLu48OeFr6/1LQbPwcu4W8T+FaGX4rg/hLjPK85zPhiWV8YVKvD1bMsLisZDiDNMTh4YWhj8ndKng5ZXTyHFV8LyV1RzOGJpwxuLpUqVZ+picyp1quc5W8VhZ8N1Mx4bzLLMM6sJVZ4vA8J5bDHYjEVmqdV1cLxJmPFNHB2p0I08HOhFRxKp0cdX+ev2ePHf7An7D/wCz98GvhX+xb/wW3/Yc8DeK/hp43+L3izx3/wALW8daJ8S/gp8drb4s6lNLBbeNPhlH+0/oPjDw1rnw60y08M2/grXfBvxZsLJr/R9a1DW/DuoP4x1Rbb6jiGHiBxnnUsZxZ4T8VY7Lp8FcMcJ0YYPLauDzjJsbw9hMuWI4iyTMYZD9Tp1s6zKhmuJxuV5hlePw1HLs4jlGDxFCllOAxEeSpDJ/rHEOMwtX6lic241zLivAyo45zWGy7F4rPJYbhPMfbur/AGpl+Gy/N8Ph6mZJYLMsTmeUYHO6spVZ4vB4jyDxbp37El6f2e4vB3/Be7/gnl/Ynwa8Y/Ff48eLPAfxk8GfDv4ufDL4o/ta/Gf4peIvip4o/aB1HwHof7Yfwq0WzbwdqniGfTPgz4E8RR+OdO+GcAm1y31jWvF0tt4hsO/K5cW5ZisdWh4McdRjS4T4a4C4VxWCxeNwmd8LcH8O5RDKa2Dw2cVeFcdKpnHEijKtxFnmCw2VVsRSk8twGHy7LamKwuJxx31bNMBmlDHYzBrF8ScV4/iniyWEvRy3PoywmW4DI+HquX1MTXrw4fyDC5Zh+XAVsxxUc6xdLD4zOvrlTC0Yx81/aR/bx/ZW1T/gtH/wRd+K/ij9vH9lP406F8GPgn+15oXx8/aH+HXijwd4J+Eej+KvFXwW+JOjeH59Y0xfiP8AELT/AIcDxPquo6dpuiaFq/jvWZrm+uoLe2v7mS4jjH7p9G/JcVkUuLZ4nhfPOD8BjMyy2rl+XcQVKuIxShSyurRxM1jq2XZUsXCeL56kXHBUvYxrU8PJ1JQ9tU+V4hjiquWSo1cXQzPFe1xMlUwWFeHisNUzN1sFh/q6xOMbq4TAOhhq9dVUsXVoVcZGhhY1lhqP78/8PcP+CXX/AEkH/Y8/8SC+Gf8A80Vf1V9Zw/8Az/pf+Bx/zPz36hjv+gTE/wDgmp/8iH/D3D/gl1/0kH/Y8/8AEgvhn/8ANFR9Zw//AD/pf+Bx/wAw+oY7/oExP/gmp/8AIh/w9w/4Jdf9JB/2PP8AxIL4Z/8AzRUfWcP/AM/6X/gcf8w+oY7/AKBMT/4Jqf8AyIf8PcP+CXX/AEkH/Y8/8SC+Gf8A80VH1nD/APP+l/4HH/MPqGO/6BMT/wCCan/yJ8wftZftv/8ABLr9qL4f+B/Av/Dzr9jzwN/whnx//Z8+Of8Aan/C4Phn4m/tL/hRHxd8J/FT/hF/sP8Awn/h/wCx/wDCVf8ACL/2D/bf2u6/sP7d/an9kax9m/s645ovDx4h4Pz761Sf+qmeY/Ofql4/7f8AXuEOKOFfq3t+f/ZfZf6yfX/bexxPP9S+q+yh9Y+sUN3h8c8l4ryf6jif+Mn4axvD31j2VT/YfrmJwWI+uex5P9p9n9T5Pq/tcPz+05vbx5OWXzL+1T+0v+yT+0NqHx38A6H/AMFwP2KvDX7MP7UnhLQfBXxb+FXjjxD8PviP4y+H+iWmjHw14zi/Zu8cxfHPwj4c+Hx+Jnh/Eetx+N/h38S7fQPEzXPi/Q4muro6ZHzUMPhK0qWDzrFUsyyfC8X5bxhhoUZ/VM5lPLMZkeZ0OHMTmsp4mm8gjm2RUcdh5YfA4fM8FRxuZ4LDYyMsThcbgPRp18dgamFzLKMsr4PPcLkeMyRVq0K2JyarUxM829hntfKYwoVZ5zg6Gb1cLUSzCGAzOhgsphjsNKGBrU8dN+2Z+0p+x/8AtS/BPWvgB4Q/4LefsMfBv4c6l8QfA18NJWfwr4vl1z4HeE/CVhpus/AP4iapo37VXw413xdonjvxfZya54s8S6Lq/gq41PwfOfhxe6LeWE+q61q15m3nWZ5dmebYzLMweGzvP88zHLsRgYzyjOMRjcRGtw3SxuWvGewrYbhtzxWJrYLF/Xcuz3M1lmLxWBw2Gy6pl+O5Mgw8+G8DUwGV5bmmHjDhrKeH8sx1PEVIZrk9bCTq08zzbAY/6o5UcZmWXxwWXYWpTpwxWTwhmOKwuNqY3HYWvlmL4q/aO/ZJ8afsveH/AIDeL/8AgsN/wSc8V6n4H+IPhvXPC/h64+CfwX0/9lrxD8KPDOgR6LY/Ar4m/s3ax+0n41bW/DEVy02t6X4i8G/EjwJq2g6lYeGTp1l9m0W8g1vpzXERzTH5RmmJr4LMMbhKua1c1Wdw/tLDZjiMxw9fD4TNcLGFbC4vK85yKdSlisuxcMZiqNWdPEYbFYaeGxso0IyzCVMspZng8Jgc1y/BYrAYHD4CWU1J4PMMuxGGzKnj8Y54qWHrUMfl+dUKX9m5lga+DhVlQr4nE0sbHFulUpdr8Iv2j/8AgnX8Bf2SPjX8E/hR/wAFZP2GPC3x0+OmsfETxpr/AMa/DvjL4WeFPBng/wCIHxGsrDw6mqfDT4Pad8Sr2Dwn4V+GXgzStC8NfC/whN4w1caXa+F9DbWdZ1eQ38tzlnNLAZrw/lPCazHHU8mwsZ4HNcZWx8KvEObZdn3FeYcU8eYl5nRp4anhM94kxGf8RRwGYUcN7LIZ47Aulh8ZDK4RxG2W/XcJxFieJsVktDE4h/UamAymGBqUclwv+rvD2CyThbLq2HkqtbF5Xhp5Vl+Jz1VKscVnVStm9VVcFUzCEcN4f4En/wCCTvwp+Pfwu8YfDP8A4KqfsSeG/gF8NfGXwQ+KFr8LJvH/AMPdQ+JT+PvgF+z54s/Zz8J2enfGA/Fy3srLwF4h8NeKG8VeM9Fvvh3q3iDVvF0euXEfiiK08XalHaeng8zp0M5zHNa88C6bzbjfNshwGAhHA4XKv9feDuF+BsdlOIp89eni8kyDIuF6EOGcDh6eAeCqTyqFWrUw3DWAoYnz8bgMfjMkw+WzpZlXzDEZLwxkfEOb41TxFbNlwv4q5x4xRzulShRovCcQ8QcW53jIcQ42dbE4fFZdPEQo4SjicdiMQvt//g138RaD4w/Z0/4KV+LfCus6b4i8L+KP+Cyn7ZHiLw34g0a8g1HR9d0HW/Av7P2p6PrOlahavLbX2m6np9zb3tjeW8kkF1azxTwu8bqx+SrNOtVaaadSbTWzTk2mvJn32Fi44bDxknGUaFKMk1ZpqnFNNPZp6NH9NFZm4UAFABQAUAf57Pwo8Dfs56J+zl+3h8aPiR8I/wBkV/G3jD/g5p+On7NXib9o39oj9kj4J/tNeIPhn8DvGZ8Calr0GkW3xT8HeJLhtM0S/vdU13TdHhnFja6jqusXdtapdareSy8VOpCrxVwjlGJx6y7L83nxo8ZW9jGtOtVyHw04z4pyjA03JN0nj89yPLMFUqw96NKvU1SbZ6tDDKXDfHGaU8FLHY7Isl4fxuX0lWlRhTqZl4kcC8MY/E1baVIYbJc/zStGnP3fawpz3gkftR8D/wBlT/gmn4V+BPjj42aL+yh+yf8A8FWra/8AiN4R+Fvg7wz+z7/wSp/Yz+F+ueFfF99E0+pjxBql34S8D+CPDngu3sNY0nXfGPxH+J3ijw34P8FaRYiR9WkvL+LT7n08ZKph8PkmGjlM3XzfGZpVhnFXG0MJltHL8Bl1fFV55jiMZWpYTBUMLPK8ZQwri6uY5tmmYYLKcBg8Viq2GpvxsNGnXxOa1JZlThTynLMJiK+WQw1TEY/EVsbmNHBYOGW4fD06mLx+MxNTEJPD00sPhMFhsZmmOrYTA4PFYmlz2gfEP/gjb4w0X4d6V4G/4IWfBLx38dfiH+0V8Yv2V4PgB4T/AGTf+Cc2oa9oXxg+BvgGy+KHjq31T4mXHjWy+Cd34NHgK/h8Q6L4x0L4h6tY6jGG02W3stZK6cVhqccfieHaeXyqYrB8RcH8SccQzB0amHo5bkfB/G+C8P8AiNZhRr8mIWPw2f4z2eX0MJTxWHzejGjUweMf13CqpriIzwNHPamZcmCqZFxBwhw5Voe0ji6mMxnHnDeO4m4YxGEeD9svqdfBYJ0M0eJ+r4zJsVKt9dwaw2CxeIpej+HdI/4JZeN7f9oLVfh5/wAG9/hH4g+HP2f/AIteJv2e73W/CP7C37AurHx38ePCXj7Q/AmveB/Cmj2/ittZ0vwzpH/CQ2virXfjH4+svBvwg8NeFdM8SXniPxnpV9okmnT89OU6+UZFnFKC9hxTjZ0eHPbVKeHo43K8JjeKcuzTiPH42rKOByDJctx/CePwkpZ3XwWY4/E4jA4bK8uxuKxmGw9apx9jmGPy7Ev2VfJcny7Ns+pwX1rEZdWzjhzIOJsryLD4PCe2xWd59isDxDhKUsFklLHUMPX/AH1bFxy11Mwo8b4Z8Wf8EbvGHh2bRPDX/BED9nnxB+02v7Sur/so2n7KHh39lb/gnjr/AI41T4oaB8LbP4269qun/FDS/E1x8Am+G+hfCq+h8Ua141u/ihaJps+7w5c6WviNoNMmqjJY+GRVsmjVzajnOW8X5xXqUqbwf9i5bwFnuD4a4pxOaPMng4ONDPMzyXLso+oVMbHP8Rn2Tf2dOdOvi6mBzqtYKrndLNmsslk3+qcYc3+2vNK3HMMdU4XwuAjl/wBanHFYullOdV8wo46ODllGFyPN8TjeWnh6DxXpH7NcH/BEv9pfx58LvhjpP/BHb9n/AOGfjv4n/EL9q34XL4b+Kf7Cv7Gml33gnxp+x0fCEPxZ0vxmfC8ni2CBZ77xjZ2Hha58Py+IbfVJ9P1Ga8fTLL7BdX3bgMLDNcLhsfl2Lw+JwGN8P5+JODxPJiqDr8PLxDfhtTpSw+Jw9LFYbNamcWx0sBi6NB4bLXKOLqUMzp1cthy4zFSy6vjcLjsNWoYrL+OMl8P8XRUqNaMc7zvw4x3idh8TQr0qsqGKyenkeX1sJ/aGHqTWKx9TD1MDSxWV1o5keQ/CTSv+Cbf7Qf7efwH+Anwp/wCCLf7H6fs+fEP4U/tqal4v+Ifif9jH9iCw1jSviL+yl+0fo/7Puo6pFFD4mudcT4fWeu6brFpc21j4G1bxVrVz8SvhjqenWSaTpPxKPgvyOEcT/rJhc5zSrbBZc/Drwm494dpVU1i5YTxJXEmMp/2qsP8AW6SqV8PlFPLMtw+Gqr6pmWT8S1c1qRy7FcMY7Me3iVf2HUwOApWxOY0fEXiXgnOuS7o1HkHD2VZpJZVKr9X/AIKzmlmmPr4tU/a5fQp4bLoVMy9vgqv7Q/8ADp3/AIJZf9I0/wBgD/xDf9nX/wCdzXWSH/Dp3/gll/0jT/YA/wDEN/2df/nc0AH/AA6d/wCCWX/SNP8AYA/8Q3/Z1/8Anc0AH/Dp3/gll/0jT/YA/wDEN/2df/nc0AH/AA6d/wCCWX/SNP8AYA/8Q3/Z1/8Anc0AH/Dp3/gll/0jT/YA/wDEN/2df/nc0AH/AA6d/wCCWX/SNP8AYA/8Q3/Z1/8Anc0AH/Dp3/gll/0jT/YA/wDEN/2df/nc0AH/AA6d/wCCWX/SNP8AYA/8Q3/Z1/8Anc0AH/Dp3/gll/0jT/YA/wDEN/2df/nc0AH/AA6d/wCCWX/SNP8AYA/8Q3/Z1/8Anc0AH/Dp3/gll/0jT/YA/wDEN/2df/nc0AH/AA6d/wCCWX/SNP8AYA/8Q3/Z1/8Anc0AH/Dp3/gll/0jT/YA/wDEN/2df/nc0Afzrf8ABtr+wX+wz8dP2dP29tc+Nv7GH7J/xi1rwd/wVU/ak+HnhHV/ip+zr8IPiFqnhbwB4e8C/Aq70DwN4c1Dxb4O1e70Pwdod3q+rXWkeGdMltdF0241TUZrKyhkvblpQD+in/h07/wSy/6Rp/sAf+Ib/s6//O5oA/Fz/gq5+xd+zj+yR4P8d/tF+Cf2Qv8Agkn8F/gJ8LvhlBqHgfw1rP8AwTD+Gfx78dftAftCSv4o1X/hXHxMvNI8D+FdC+BHwXfRdB0XTIviVaa6WsNQ8Qa14j8X+KPCGh+GrWz1ryaeOxGCzKEMVRw+Y4jMuIOHsp4dyD63SynA43KsXiMBhc9zHOeJ8a6WGyTM4YvMPq2UwqqWU4WhhYY7GVc2xGPWUYL16GBw+Y0sPQpVMRgMPRwWcY/iPPo0p5jjsr9gqKyijkfDeGp1q2fUvZ/XMbmlOnKWZ4ucMPluW4PBxjWzWr8T/tpz/si/Bj49X3hbw/8AsNf8ElvhjqPhj4QfsZfEL4V/s93P/BPj9nn4yaX+1V4p/aM8VT6H8RfDHi79o3w9o1j4T/Z48O+Fp0g8O/DzxV4ibw7Ya5PI3jz+0PF/hqRdGt/rMpwGHxHH+Z8OKtiM1w2G8bMD4Zyy6rhauR4rA8E4nLuHsXW41eLxUZKvxTCnmnEWPhwk4PGUocK4HKKuTV8dxRlmIrfLVMZVnwDw5xFiPY5Ric18IuIPELF5lQ/4W8NS4tyiOZvC8KUMBhKrniOHatTB5NRxPEVGq8NWXEWJrUM3wcOG8yZ+kvxf/ZJ/Zg8Hf8FMf2Mf2bYf+CRH/BMfwb+yt8bW+O1jq3xA1L9l/wDZp8T/ABJ+Kvib4efs+6n8TbaDw34Z0z4XG1+HXgjwjrwtdOvtV13VpvFXjLWba4istC0bwxZxan4l8/h2EMwzPjXC5lJ0nlPh/mnEXD+BoJyqTqZZ4leFfC1bOc3xLUadKGLwPGeMoZRlGEliJRjHF47Nq1HErL8HR9nHU/ZcPZDmmEip1cXxXkeT53WqTSpYT+2eEfEjO6GVZfTjzPGVaVbg6hi8wzSo8PQp06+CweX08Y62YVsL9Gft8f8ABP8A/Y3+BH7LvxS+Jf7Mf/BIP/gmn8Tvij4Z8JeK9atP+Fgfs0fs3+DvAXgPSfD/AIQ8Q+JNS+IXi0xfC7UfEHinTtAXRoorXwT4T0+XW/FGr3+naa9/4e0eTVfEuj/I8X5ri8myLNMyoThhKGX5TmuZ47M501iamCw+W4Kpi3TwOX2ax2bY5w+q5ZTxU8PldHESWJzTFRw1F4fE+9wjlWFzvP8AKcqxHPVq5lmuUZXgsDCfsFjsXmua4PLqcMRjrSWX4DDxxUsZmGKp0sTi1hMPVp4DB4rG1KFN/IHxM/4J/wD7K/iD/gnf+zr+2foPwc/4JVfsp6dpX7I3gn4/ftI694y/4JDfs6ftD2/jDUPE3wo8F+M7k+ENEs/FPwdPha6h1e41y00rw/YL4in8RX2u6TpNilnNZwpffd+J2Djwdx3xvluWQxOOyzK+K8w4U4a4dw1BYjOcyzZ8U4vIshy3CYupiILGZhnWIr5Vk+Cw9WlRi8dONWriVGvL2Xy3BEqnE+QcOSrRoUM0zTK8vzfMM2r4n6tleAwP9jLMc3xeMpeymsLgMvpRxGZ4zGus44TA4as5UpRi5r4C8X/Cf4V+AF+AH7NXxp/Yy/4J1/C39pPW/wBlXxJ+2F8Z/Gvwo/4Ie+EP2nvGtjo3iX4i6j4Z+EHwth/Z2+Dvhbx9N4P0zwd4d0vV9W/aM+It5q2t6Ro+r6fpnhHwhrUeo6/per3/AJebtYTF8YLDYjLYQ8O8q4Py/Nq1WtjcTwrmnGme4biPMM/xuY8T0sHRWUcB8PU8lwmX4PH06WHzbiCOb0c7oYfA0sBjsqdZbKOJwHD2O9njMXhuPeIuLHw7F0aOW53guD+GsLwrDL4YfJ69Ws8fxpxXX4lp5phcsqzq4XIMHgM2wGYwxtShSzGHC/Ez9mH9jXx3/wAFaP8AggBbWP7LP/BP24+H37Sf7Jv7S/xA+MfhX9mn4E+BYP2V/jL4n0/9nv4ja/pPimz8Ia98OvDM3inRNN16ytda8Hx/Ebwq3ifwndWtpbXAh1jSmuK346wscpr5th8FSx2Ap0pYSph6WJxOGxGJo08T9VrxjTzDL5vCZjhXCt/sWa4Rww+bYCVDMKVGhTxSowXBWIeZ/U54urhcdJYnN8JUqQwtfCqq8vxWYYKP13LcbBV8szSn9VjHN8ore0nlGbQxmXe3r/VFXqf0hf8ADrb/AIJk/wDSOj9hL/xEX9n/AP8AnfV+WfX8d/0G4v8A8Ka3/wAmfqH1DA/9AWE/8JqP/wAgeF/tHf8ABLT9k6b4UaxYfsu/8E7v+CZ2n/GLVtX8K6Po/iP4pfse/BHUvCHg3QdU8S6XZeNPG0/h7SvA+nXXi3V/CfhGbWtb8OeEn1jQ7LxFr9np2m6jrFjYT3EhzWNzCpjcqpVM0xuEyypj1/beMo1Z1sdhsrpYXFYif9m4etNYerjsXi6OEy6nPEy9hgqWNrZlOli/qSwOJt4PAUsJmVanlWBxmPpZdiZZRgq0I4bB4vNmo08HSzDFUaNSvQwFOU5YnEvD03Xrww/1SlUw08QsXh/yz+EvhL/gnt8JPBX7aeo/H79ib/gnv+1L4Z/Z1+NXgn4F/s/fFj4QfsAfs7+BfEP7U/xt8aeGLKTUf2cPBngrSvD3iTw34o+J/gn4k3lv4D1DX/Bt5b+HYjeXf9v2Wk3PgvxZeR+nPGZjmvDnCWLyHD4z/WbjDPeJso4cyerm1engs9yTJ44Cpl3HUsXiuWeU8MVOfiOOb5tWdbLoZfwjmGfZdKrhMZhMLLz44DAZbxDxDgc4xWA/sLhrhfIOIeKMzWT0/a8K5nmOLzijjuF6sMPKUMzzeWAw/DOY5XlFLkzf65xbl2RYznxlSlUfzrf6X8FNc/YR/ZV+IF3/AME3P+Cenwu/aj/aK/ba+NX7PXjJfh5/wTC8AftVWHwq8H/B/wAefH2x8Sjw18Gvhx4THjH4oavoek/C3QvDEV3p2qWiatqF/N4guH02weeSytVY4nOOAcJl2f5ni8pzvwnXiTmGaRwuMTzWMOE8rxmHp0MO61sjo5vn/EOUSjLF16qyvL1inWninh6jny+0p0ct8RMZjeHMLg8bknH+S8EZLldavgvaZVXzXPMkpYl5nioUZ082xGU5DHiStOngqVB5pmNDCYbBQpTxFCjL9gP2LP2Bv+Cc3xu/Zi0bxg37Nn/BPD48eMLy+8eeHtQ+Kem/8Ex/hF+z4dG8W6D4g1fQ7rwt4t/Z88Y6Trvi7wP4s+Hep2v9geK/CvifXLDWLjUdLuJLm30lb2NI44jnmMcLh/7IxlXLv7TyDD43Kc2jmseI8tx316jVeDz7BVcLVwuHxmAnPl5sFTxKlTrYbE4LEYijiqdenQ14fhgKmKx0czw9DHvLc8+qZjlUspeQZjlyoUMDVr5NjYYmOJr0cXVpVfrlDHSw6p1cFmOCxWGo4jCuhiMT8Z/A7/gnL4Pt/wBufVPgb4w+Df8AwSy/aU+GPwW+GB8c/tG2nhL/AIJE/s8fAy/0LxR4/wBO1BPgj8LfD/jCb4j/ABKgn8a+IorHUfHviGG70uxsvDng7T9AN/O7+OdLks9MLmqrcP8AFucrB5tXWXVI8P8ADjpZ46Ms44uoUcDnOcYShTxFCnh5YDJMlxeXYfH4ytjKNJZvxLleFo+1+oZzPL5xuWOhm3DGWRr5VTq5t7TO80hUyWNSGV8IU8Ti8qw2YYirRq1KqxWdZ5hcZhMowtLDTnXwnD/EeNqzoSwmW4bNvKo/DH7P3gT4S/8ABVr4kfG3/gkr/wAEx/CHxB/ZK8T/AAn8PfBD4O6P+zJ8BfGej+Hrv4wfC3wDrHgbSviX470z4baF/wAJdqp8VfEDRr7x3J4ZW10fTlGp6D4V1fUrGztfEeoPDYfMM0yHgKhlWf1K3EHGvi9ifDWvm0ljYZRlyxOf8C5FDE4LBVqlHF4zDZFDiHMsXGtjI4TE53Xw6nUw2WUK9LB4SqbwdDi3iylmWS0aHDXC/hBQ8S6eBisG84zChldPxbzLNvrWKpU8Tg8Fis7wvAeEoYLC4Z43D5Th6uH9rUx2NWNq1/F/24v2Sfgx8BP2df8Ago/+zx8Vv2Z/2A/GXxR8Hf8ABPbTv2sPgv8AtD/Bf9hP4J/s6+OPCd5qXjPX/hx448LpF4Wtddks28NeINK0PWPA/irRtU0vXRpWvX2m61JqF5pseqXPp5ViaOaYbOsRhHmWHqcK8X5FkdV4nMZ4qOcZNxTk+bZnkmOxFH2dKnhc1w2J4a4gwmZ08O3gcRQeWVsNh8LU+swqeTmGGxWBjw9UxdDLJ0uLOGeKcxdPCYKFBZJnfB+N4Ro5ng8JXlOpXxWWY3CccZRUwM8SljcPXwGYe2r16eJw8MP+oH/BO3/gnb/wT98bf8E/f2FvGfjP9hb9jnxd4w8Xfsc/syeJ/FfivxP+zJ8FNf8AEvifxLr/AMFPBGq674h8Q67qvgi71TWtc1rVLu61LVtW1K6ub/Ub+5uLy8uJriaSRv0uhQoOhRbo0m3Sptt04NtuCbbbV2292eAkrLRbLofY3/Dsb/gmx/0j1/Yd/wDETfgL/wDMDWv1fD/8+KP/AIKh/wDIjsuy+5B/w7G/4Jsf9I9f2Hf/ABE34C//ADA0fV8P/wA+KP8A4Kh/8iFl2X3IP+HY3/BNj/pHr+w7/wCIm/AX/wCYGj6vh/8AnxR/8FQ/+RCy7L7kfmp/wUw/Zb/Zv/Zn+F3g/wAXfAH/AIJa/wDBOzUdFu/ib8INB+J3xR8b/s3/ALPa23gfw143+Nfw2+G76L4V8AwfDa71Txj4z8UQ+M7pbK8vp9E8L+F9MsNT1a91G/1dNH0LUOfLqUMVxxwNkeLw+Hw2R55xhwrkmMxEadOtjM0ec5jiKGIyrAU4pRy+OHw2GWJzDNcXLmjRxGHwmVYXE4qviMZlHPnk3geDONc4wEI4jOcm4M4zzvAU6qVPBZfUyDhrG5vSzPHSb58ZetQVDAZbhoTjXxaVXMq2HwFJ0sc39uX9l39nH4GfFX9kLw18LP8Aglp/wTrg+D3xY/ai+APwo+LXxc8Vfs3/ALPd7rT6f8TfGt7od58Pvh78P7P4cT3g1mXTNPOp63468RX2l6XounXdpY+HLHXtau7y48O6ZLRpYzjPKcnzDD0MPlWNy7jqWGhSpwq43NczyLwr444zwdSUlBUsuyjLcZw5Q+st1J5jmWMnhsNSw1HLY4zEV/SxdCFPhvNsywiVfH4Crw7UxHtP3WGy/L8x494L4WrSXxVMdmGPhxJVp4WhGFPC4PD4fF4zE4r61HAYTEfH/wAfvhx+yDpH7dfxe+Elj+z1+wd+zJ+zt8CdT/Z08G654y8Q/wDBGPQf2hvBPiXxv8WNPPiPXrfxv+0D4a0vwj8NvgLpHk654K8H6PqvjW9ntRresXF9OIbWxmMnPwhShm2OlXxyw2Iw+N8RsdwlkORLCLKZZthsnyjhJ1MBhuIcVz4Svnue8RZjxDluW4DDYetiqawOBisPXr5jltHG8nFEVl+Do0cA1RxFPgOpxVm+ZRozzaeU1MRnHFOFp4uvkuFccS8qynJ8kwWc5hiKlSjRlQxNd+2jRwmOrYL66/4KO/AP9gX9m6H9nD4b/Dr9hP8AYb8I+OP2l/inrfgm28c2/wDwTv8Ahz8f9e8JeFvBvgPXvHfia98C/BX4f/D2fxJ8SPiBrcmm6N4U8JaHDBd6dZXWvz+I9Ysr7StDu7WXjqNYjiTB5BRi8PBcNcScV42phMs/tLMcTh8gxnD2U4fKsBhlCVOjPFZlxPg8fmmZYmnUw2WcOZRnmJnGlV9jisP3OjTw/DuPz2VLDYjkzjhzh7CPFYyOBy+hi+IXmWJlmONrXU61PDZXkmaLLsuw1SGKzbPsRk2XUZz+syo1fEPhr+x58Hvjn+zz4a8XeGfg3/wSF8CeEfAfjn49af8AtF/tT6z/AME7Ph34W8a+CvC3wraIeD/DvjX9mX41fD/wDB8Gvi0zT3n/AAvCw8V6vqWg+ELPQYdR8Iw3tj4wsbrQerNfq2Ey7K+IcZiMpynJZ8F185qYzAQpZ1lGecQx4gqZPh45bjZVoYqjkKy/CYzE5jg3SqZ9S4rhX4ThVoPLp4zG8WAp1cRjM0yXB4TFZnm0eKMry3D4XHYarlWaZTkmL4dhnOOqYzAwpTpY7NZZniMDhMhxdGpTynHcMY+hxJWo1K0ngY/JHj67/Zq034D/ALHfjHx/+yN/wTb/AGY7f41fDD9p/wCIGq/GmL/gmP8ADT4s3fxQu/gn4ksdP+DE3hf4BxaLceNPh/4A+O/w/um+LOseINVj1i38PWM2k+FbXxLod9rOmX935+eYvFZdiMfKeS4bKM5y7wk4S47XA2OnSrufGWdwoLiDg/Os8X1aOR4LhzG1MPgI1sdUwGKqV80qU6+NlW4azelW6stw2GxNOFKli45tllfxSzXgmHF2FjDD03wvgqGZ1cv4jyvLf9pjm2PzKrg5Yd/UvruCjSwNTMqOBlgc5y6eF7+2/Zk/ZV+JH/BTX/g3wbxH+xB+x34A0L9pz9nD9q34ifHn4KeAPgj8HLr4NeLvFUH7KGo+M9Ij1zQdH0C/8J+O7Dwl4lkGreDrvW28Qvol1DbXmnai17AL1/h/pURrcH8F8brh3F5hk+IyzE5VRw2KwmLqYXMsG58R5NRr4dZhgo4OVaVOFavgqmLw8KFHHUeerTpxoYhUzxuEMZPNsLlmLxSw9Z4j65apTpOnRxdGjUxNLC436rVnVqYR4yhSpYyWArznXwFSs8JXk61CbP6kf+HV3/BML/pHD+wZ/wCIgfs9/wDzvK/zG/4iP4h/9F5xn/4lGef/ADcfoH1TC/8AQNh//BNP/wCRD/h1d/wTC/6Rw/sGf+Igfs9//O8o/wCIj+If/RecZ/8AiUZ5/wDNwfVML/0DYf8A8E0//kQ/4dXf8Ewv+kcP7Bn/AIiB+z3/APO8o/4iP4h/9F5xn/4lGef/ADcH1TC/9A2H/wDBNP8A+RD/AIdXf8Ewv+kcP7Bn/iIH7Pf/AM7yj/iI/iH/ANF5xn/4lGef/NwfVML/ANA2H/8ABNP/AORD/h1d/wAEwv8ApHD+wZ/4iB+z3/8AO8o/4iP4h/8ARecZ/wDiUZ5/83B9Uwv/AEDYf/wTT/8AkQ/4dXf8Ewv+kcP7Bn/iIH7Pf/zvKP8AiI/iH/0XnGf/AIlGef8AzcH1TC/9A2H/APBNP/5E/HL/AIKm/sb/ALO/7KXg/wAcftCeC/2S/wDglN8G/gV8MPhnHqPgzw/rH/BNH4b/AB38cfHn4/yP4n1Vfh18R7jSPBPhjRPgf8G30XQdG05PiNaa4XsdQ8Qaz4g8WeJvCOieGrW11r9F8N+M+Is8zbA5FmPEXiJxBnuecSZXluFwVLxGxnDGVZdwxWq5bhcyzl5vjcZV9txDHGZhVjgsurUXgaeHwVCUaWcYvMXgsD01MqweKo0YUY0suwmHwObY7iDO1gHmePwFSj7JZTQyfh7DUalXOKHsli8ZmUacp5lipxoZfgMLg4QrZnV+MvjJc/sc6j8W/jBZ+Bv2PP8Agl/8APDf7Mx/Z60XxPpHiX/glXpn7RXwT8V+NPih8OPAXxT8baj+0N+1X8GfhF4l8K/s1fBGC18f6Z8Pfh38Qo7GSa91zSvEvj/UZda8HadJp9p+hcPUOJFLLp4zi7xG4mw/E3HfGHC+WU5eIdfgfNqOS8L8TV+EKSyDK+Icww8+IPEXMcwwOZ5lDhetOnhsNRjw/k+Mp4bHZ9RxR8ksX9ZyPLHLBYTAZxPwtynj7NK2WYahxS8Pm+d5dmubYfCUsqyytPEVeD8pwOX4DE5zndKc8VjcPmePnktaU8gxEcR+iPxY/ZV/Zl8K/wDBRz9jL9nq0/4JPf8ABNDwr+y38bX+NlnqvxDuv2av2cfFXj34reIfAn7Per/E60i8KeH9O+F6W/gHwL4V1xLSyu9a13UW8U+M9Vt5o7Lw/ovhm1TUvEfwXDPEGf5jwl4nZpj/ABK8Qp8S8M8MYbN8nyannufYbD5dTXiXwNwpXzDOsXPMXHEY3H4HiHFRwGU4JVsPgaXtsTmOMljXhcJhPfxmHoRyXhrMsFhcvxEMw4lyfKs3xlN06mFprN+EPEPPMNgMoXsozxsI1OEaGMxea144SmqNfA4XA0MS62YVML9M/tg/8Euf2TbH4badefs+fsRf8EwvhDb6dr0utfGf4tePf2C/hD8Utc+H/wAHfD/hzXtc8Rap8LPhR4f+GgtviB8RL/U9P0XRtP0zX9TtNM0/SdQ1fWINN8TavZaboF98fw94k8TwzaEuIuNfEPGZcsHiI4TL8s4tzbD18zz+vWwmFybL8ZjK2Of9nZPVqYjEYjMcdh6dfGL6rh8HQp0Y42tmOA7I4ChVw1ejgsvwWIzevWwGHwEMZKlhMvoUa2LprNMdia0Vz1cRg8vVaeXYJywuGxOMnTnjMdQw+HnQxf5d/CX9m/4FftF/sX6B8ePDv7L/APwSW+F3w88AfFv9o7wx8av2oLD/AIJjfDf4hfErxT8NPhD4uvfCHwm1/wAFfsf6f4J1zVPA3j34k3kcVz8UfBHjfWT4u8DW9kq6J4ASfxPbxeFf0viPiHOeGM+y1ZhxF4lyxGecBcM57lfB1Lj/ADCvllPi7iCrTWJy7F8bRx9KhiuGcDl8KuPwuPyr626mYYhZNmGcYX+xswxmM8vKsOswxnFGSYHD4TM8Tk/F0croZnjaVHKKlHhvC8LUuIM7xdTLqtKEqmfYPNq8MhyxYqngMBmmUUpcUYTCY2nj8qwWK80+FXgv9mn9pvSf2OfCtr+yr/wR7/ZNv/it+yV8Zv2ovGnx18QfsE/s0+PvCXxQuvhX8XIPhdoPg7wR4U8Q6jouleAo7rw7NbfFf4z+FdT8Xa98QfhvbaraeBJLjQdW0rXNWtvV4hxfEPClfxIzWfEfiTnkOD6fhfRw3Ba47z+FbCY7xA4YzbiDN8Rjs8wEJ1s3yHIsyyiXDGQZ3lOFpYDP8RjMPm0MRisLVwVHGzhqeEq4fJMHRUMxlnniH4k8IUc9p5ZHLcVHKeA8bldDK6yyLFwqSwPFHFOHzhYuGW5pGEMJSyDO3/Z0ZyjSwHzlpXwv/Yq/aZ/4KU/8G/8A410D9ir9kHwL8Nf2o/2bf2wfFXxj+D/w++AHwv0z4L+PfGXgT4R/FixXU9U8GJ4Uj0fxdpOj+MvC7674EuvFllq2p6RbxaRdxXS6hbLc1/Rng1g84y3iLjrIs5zniHO6GBxvDmNyyPFOY180zPAZbxDwvQ4iweAxk68nSWOwmGzLD4bMJYalQoVcbh6lWnRpwcIR+JzjFTeWY/lrYKpiMrz7ifh2pmWUReHwOaT4X4uzDhqWb4GCq1alHB5usreYYahPEYieHw+Ljh54iu4Sqz/qG/4def8ABM//AKR2/sLf+IkfAH/539f0T9Xw/wDz4o/+Cof/ACJ8N9exv/QZiv8Awoq//Jh/w68/4Jn/APSO39hb/wARI+AP/wA7+j6vh/8AnxR/8FQ/+RD69jf+gzFf+FFX/wCTD/h15/wTP/6R2/sLf+IkfAH/AOd/R9Xw/wDz4o/+Cof/ACIfXsb/ANBmK/8ACir/APJh/wAOvP8Agmf/ANI7f2Fv/ESPgD/87+j6vh/+fFH/AMFQ/wDkQ+vY3/oMxX/hRV/+TD/h15/wTP8A+kdv7C3/AIiR8Af/AJ39H1fD/wDPij/4Kh/8iH17G/8AQZiv/Cir/wDJn4D/ALYPwy/Y98F/tufE34NeGf2c/wBgr9lz4A/An4a/ATVfH3xN1v8A4Ip6F+1d4Rl8bfFzWPG15qsvj/4p+CNJ8HeB/gP4L0Dwxp/giB/EfjrVF0433iC9v5ZYdP0XV57LzuGJUcxzbMZZjDDxwNDxByvgvKcBWw8Mrw+cznkPDGZ18NDiXFWwGGzHNs24ijw/lmH9niKixlKPNTjUr4OljfdzaOMweUZJLCLG4zH5lwxxHxTjK+GzSWLxmBwWXZricqwnsuG8OqmYY6nhqOT51nGOq0nBrCUaUIQqOopU/wBcv2jP+CXP7Lep/DGw039ln9gX/gmbonxG8ReKfB2l3/xB+I/7HPwN17w94D+H2oanAfHXj7RfCFh4M06Lxt4p0nw+txL4S8Lahr+i6LfatcWtxqupS2FnNYX/AEY3BSePwFG+HynLY43GTz7FzwtLEY/CYDB5XmWJw+FwVGuqeHWKx2cUMsyrE4vFqdLLcBi8bmCwmJrYalh5eTlmaXwOKxNbF4vNMV/ZdKeTUqGLq0MDmWZYjEYKjTq4vEUatWrRy6lgq+MzTkwntK2MqYXD5dTrYeOMeNofjf4K+FPwJ8eTaP8As6eCP2Sf+CYfjXxL8RP28fE/7K/wo/bnsv8AgnJ8AYvBniv4Z/DT4A6v8bvjD4w0X4VQ2j+EvFfjbwL4r8M+Ivgdaa/oviNfh1q3iC0uNaXSJZdE1HSrjHK1HiJcHQhQpZHPNeHvE3jDHzp4WGLeb8KcC55kfDnDWc5RSxnLLLsNxtmfFOUVXUxP1+Mcry3NMzyvnwubZTUw3bmdbEcP1eK6terjM0hk8PDjK6WBqZhUw0so4v46xuNhmmR5vWwycq8uGMhy2pnzwkFg8bHF5tlmS5nUp18Hj5VeE+Lvw08B6F4A8R+C9K/YH/YYT4lfs/fGv9rb4JeO/i/8I/8Aglx8F/iPp/xn+Kvwn+GHgj4k/smfD+9+GNt8N/iGfhzY/tF2nxBtNI8bXOnXtvNH4k8MXuh+C/F3hGbX9Lkj5cPi55jR4YznL8poSq5pwzxHPD8NSg45Xn3HXCPjPhfDLOslnnlVU62VZZWyHLeIOLcF7TGYbE4PD1543F47GZbwrmtPH+nHC0cJmGY5XmWeYuGBjxD4f1cZnjxap5jwv4dcaeHec8W5jxH/AGem6GaZlw/xNRybhfmWExGExOHxVGc8tWNzXD1MD9//ALGPwg/4JmftJ/Hb4sad4s/ZJ/4JeeEdNW20fwB8Df2cl/Z0/ZFT4oeOdc+FkesWH7SPx00nR5vBrfEHxB8P4viuviH4P+E7ywin8KvZ/BzXvFMMlz/wkKXUX0OEw2UYzBZtjcsrUM5o4zO8fnORuhSoyrZT4Zqph8r4LzbN6OHXNh8Tx8va8bYOtjoQpvhbP+CfqcKFbGY5Yn5Grjc+wtPhyjm0MblGNocPZbhuKHWq4qlh8V4h5thMPnWccNZfPEy5J/6j5dLBZRjaWFqzxMeJMTxTl2Y+0lkeFdL6G/4NfNB0Pwr+zz/wUv8ADHhjRdJ8OeGvDn/BZf8AbL0Hw94e0HTrPR9D0HQ9H8D/ALP+n6Toui6Tp8NvYaXpOl2Fvb2OnadY28FnZWcENtbQxQxIi/I1klWqpJJKpNJLRJKTskuiR+jYVuWGw8pNylKhScpNttt04ttt6tt6tvVs/plrM3CgAoAKACgD+H7/AIJx+O/2L73QP21/h7+0X+3p+zB+yT42+DP/AAcs/tBftkaX4R+NfxX+FPhHxV4+8K/C6f4cW1jp2n+HPHXxM8A6vp3h/wAXavaa5o1r4+t7XXdOsdR8P6raw6Tq1zZ3dva6ZbU/s7ibIeIre2/sTC8bYb6nf2f1r/XHw64u4B5/rFp+x/s7/Wr+1uX2FX639Q+oc2F+tfXMPrXqe34e4oyG3L/rJguHsJ9avzfUv7B494Q439p7Cy+sfWv9VP7M5PbUPYfX/rvNW+q/VMT+wP8AwUX/AGjP+CY37cvwl+Hnw90r/gq9/wAEwdAf4d/GzwV8Y7rwf8Z/jt8Afjd8AvjBaeEbHxBYN8NPjj8JbD9oL4a3PjjwHfS69D4ii03/AIS2yhtfFPhzw5qdxa6hDZNav5ywrjn2RZ3yYDFRyiGd0ZYDNMD/AGhhG88yfE5PHNsJS+sUI4bP8i+svHZJj6ir08PW9vSdFPERxOG2jiWsoz3K41cfg55xh8spwx+WYz6jjKH9l59lWeywdSqqNWVbKs5hlksoznCU5UKmIy/G1uWv7jo1/jv9k/wf/wAEvv2afin8Lfihdf8ABan/AIJj63/wrn9rH9oH9qj/AIQX4aeL/wBmD4I+AEufj/8As2aF8AL74ZeCPDOiftO+JdN8CeDPBNzo7eJfCrpba9etoj2fhLVhfapa3fjjVPby3Gf2dDAU+bGY/wDs7w+484Bhicwxjr47F0+NvF3hzxYec42v7JU5YrA4jI8TlFTB4WhhcDiI5hTxWBp5Rhsvp5VX87MYSzGGZxdLBYFZlxH4c8Quhl+F9hhMLLw+4R4m4Qhg6NF1ZTms1wmfYXF1sZWqyxFPF5fia2I+v1M0dTBdT8Wo/wDgmP48/Zk+MfwD0j/gs7/wTXubj4oft8eKf25ZbP4kfGP4A+Mfg14ptfEnxNj+I037O3xv+FNh+0z4fvPir8Kr3YuleImh8aeE/wC3bi103VpNDt4bKTR7vxqOH9jgfCrBSo4DMKfhphuIcJUoZrg/ruX56uIMX4hYmGOeAdWEcDmOQ1OPIY/JKlSrmFOjnHD+Cx84L26p4P05YpVMf4j43mxeEl4gYDhnB06+XYj6tmWQS4b4b8O+H5TwmP8AZydannVPgGdDNIQo4Ocsk4jzPKIVXKH13EfBvjfxz/wT1/YDg8PfHz4bf8FWP2FvEHxUvP20W+O3hvXf2OPht+zt4n+Ev7NeneLv2YP+FA+O/BepfsU/Db9ruX4j/ET4CeK9D8N6VpFknws8V2nxN8D6/e6B4h1rVfEkFr4i1271wuPxGU4jI8swmIzWpB5R4q5ZmWdZxGtnlHNsu43z/gvjCPD2Mp4FYWtkuZUOJeGMNmvDGeP2nD+X0MnocP5thY0MRCtjuStgaeY0c/xtejgKcalLwzlhMlyirQyWtgcx4GxnGWCo8R4LEZg8RQzaNTJOM8bl/EeS1FTzHMljs1zjKKlKq8Nl2VdR+w/8Tv2erz4c/CX9qJf+Cxf/AAT1+DP7VHhb9rv9vT426Y/7S3jj4C61YfEH4S/te+ILLSb+4+IvwJ8G/tYfDTxJ8JfF+p6d4R8OfELwr4Uh+Jdxe+CUmg8HeLbO8mkvzZephaUshyvgvLcJUpYdUPB3FeHnFWCjisNnWMwn9qeJ2I8T8DicHnuEVHKcVxDlVX6jhs5r08vxOS43H4vNYYehSpYXDqfDXqRznMOOMRjKdfE08X4l8JcacMY9Ua+UUZ1eEvCXC+GWKwsspxka+Y0uHcVDHZ/gsqjjK8M5hl2BybMq2IxFavWdX7J/ZT1L/gn1+yp8VP2Y/idp/wDwXF/4Jv8AxQ1H4R6R+254W+L03in4u/s/+Hb/AOKHh/8AbJ/aEsP2k7rUfCP/AAj/AO03Npvw88WeCfG2iaTo813f2HjTQPEugy6s9r4f8LXc9gun+fkVHC5FTlgKFGbyr/iFnhj4c06KrP61SreFT4kWR5ssTUhUjOhmMOKMdHMsBOnKvB4bDSoZg5TqtdGdfWM6q4jMK1WjTzSv4l514hKVKhOOXwjxNw/k/D2eZSsNLETxFoYfKIYjKcV9b/2arWVPF0MZTot1/wBnf+HsX/BLL/pJZ+wB/wCJkfs6/wDzxqo0D/h7F/wSy/6SWfsAf+Jkfs6//PGoAP8Ah7F/wSy/6SWfsAf+Jkfs6/8AzxqAD/h7F/wSy/6SWfsAf+Jkfs6//PGoAP8Ah7F/wSy/6SWfsAf+Jkfs6/8AzxqAD/h7F/wSy/6SWfsAf+Jkfs6//PGoAP8Ah7F/wSy/6SWfsAf+Jkfs6/8AzxqAD/h7F/wSy/6SWfsAf+Jkfs6//PGoAP8Ah7F/wSy/6SWfsAf+Jkfs6/8AzxqAD/h7F/wSy/6SWfsAf+Jkfs6//PGoAP8Ah7F/wSy/6SWfsAf+Jkfs6/8AzxqAD/h7F/wSy/6SWfsAf+Jkfs6//PGoAP8Ah7F/wSy/6SWfsAf+Jkfs6/8AzxqAD/h7F/wSy/6SWfsAf+Jkfs6//PGoA/nW/wCDbX9vT9hn4F/s6ft7aH8bf2z/ANk/4O614x/4KqftSfEPwjpHxU/aK+EHw91TxT4A8Q+BfgVaaB458Oaf4t8Y6Rd654O1y70jVrXSPE2mRXWi6lcaXqMNlezSWVysQB/RT/w9i/4JZf8ASSz9gD/xMj9nX/541AH50ftW/tdfsz/F3xj43vvgL/wXt/4Ju/Cj4bfGX4LP8D/in8Kvi18WPgN8c/Dnh61mm8SRXXxW+B0em/tSfCq08F/FHUdB8U33h/XI/Gmn/ETwVr8eneF9Qv8Aw5v0CWy1fxsTkmGzbA8S8P59UrY3hvimphZ4yOGksLn+XYaOXf2Vm2TZNmtVYvB4XKc+wkaVWsq2U4nGZVmqxGaYDETljKmGh62EzarleN4czzKqUMPn3DFfE18I60pVMlzKrPGYLMctxec5fQ+rY3EY3JMbhJ/VauFzXCQxeX4qtluIpwcaOMpfGfiXwV/wTl8P+DPjd+z/APs9/wDBcX/gmx8P/wBl39qv4O/BL4KftC+F/ib8VPgB8WvjPbeHfgt8G/DfwAj1b4LfFWz/AGofAPhvwlrPjP4VeFNI02+j8efDH4laX4U8WLeeNfDVikt7NodfT4/HTz7MsZPiCnGvktbxWxfi7h8Blc6uXY+lnWPznh3iHGZJUzSvPMPaZPUzjhnL61DGQwlLPMJgZ4rL6eYTk8Bjct8HLKDyKhlWKyepbiLLeA6fAE8wzKKxmV4vBUMRxXicJnFTJ8O8C6WY4etxlnDq4GjjYZNj19SjiMFCnh8VTzD9IPiP+1Z/wSn8dftAfsS/G6w/4Ky/sD6DY/sZt8ZEsvB9z+1V+zxr1z4/tPiv8HZvhJbw3HimX4z6fJ4dn8NwyJrkt3JoniR9ekjawdNLaQ6gs0sbVXEfE/EddQq1+JuDM54TrYelFYenhquccf8Ah/x1UzOm4qcZQoz4GeWQy9U6Scc1WLWLgsB9Vxl4PD0Mv4SynhLCxqLDZPxDwznWHxVar7atOhw1wfxxwlRwNWPLHmqYmnxlHGzxvtPclljofVqn172+E07n/go1+w38X/gx+1N8JfjP/wAFTv8Agm3o/wDwtLVPjj8PPhV4i8O/tQfs4xz+Hvg1408OTeGfBOo+JNBh+PWrwa74j0dtR1S7uJo/EOgSeI9Pg0y4vdK8G6je3mj6X8txDkq4l4Fnw/iMQ8DnOdZFxLlWeYyFL6zhaFfF5/xHhcmxeEwntKGn+qUuHa+Mwn1ycY5o8fThi3Dlcfocgzp8Occ4PiDD4VYzKchzvg/OcpwcsQ6VfF/2dknDWYZ7hq+LdCTp+04rp5/hsNVeB/2fBLDKNPG06cMXi/HfHvxq/wCCWfjz9jP9ln9jW9/4LB/8E/7fwp8ANV/Y6PjvXH/aN/Z1u4fjT4S/ZQ1nwF4gufB134cPx4t08I2PxN1T4faS1/PLrPi6LQLOWeyl0/xLGWeT7zP88/t3xPw3iO8NPCrCcb8T8dUcljiPapZpm+U8U4fIFLMfYU+b/VfP8+yziWjV+oJ43F8P4ajGGAliFisL8jl2XRwHA+a8He1dWeZ8FUOCnmqi6UqGCqzyrCZ5WWEU5uazrh7C5vkNSh9bh9XpZ1UxDrYhYZ4fE2/2jP2rf2HvE/x90j9qT9lH/gs5/wAEufgn8Z7j4Lah+zv4/X4wfFv4HfHPwD4v+GcniuTxr4X1Ky0Lwz+1J8Fdf0Dx38PPE1/r+oaBqJ8U6r4b1qx8Qalo3iLw1chdN1PTPkY4SvGnxXl0cZKjk3G2HyGOd0qNGm8xwWYcN0OIsHl2dZJiqrqYSljJ5bxRmeX43DZlgMxweIVLKcVCFCeXVqOY+5Vq4WvT4eq18J7XMOE8Zn+Iyap7Z08JiMHxRDhz+3MmzajCH1irgsTiOEuH8ZhMRgMXgcZgKuFxlOE61LMaio/h18Qfi/8A8E+f2dP+CtX/AAQT8I/CX9uj9mj4p/Af9lb9m79r/wAE/En4/QftBfBjU/BuieJ/Fvwf+LTR6p8R/Fvh7xfc+CvAWqfEHxr4iml0PQdQ1PT4XvdZstD0OO4H2SN+7i3FRzTDSjgcFLC4TBZXw9kWUZfCpUxlXCZLw1luV5Bk2FqYhwhUxlfDZRleEp4nFypU5YqtTq4mVKl7RwjPDca2GzKtjMzx1PFY7Nc84n4kzfHulTwVCvnHFWbZtxFm1WhhlUqQweEnmmbYpYPCutWeHwzo4eVevODqz/pO/wCHpP8AwTJ/6SL/ALCX/iXX7P8A/wDPBr8z+oY7/oCxf/hNW/8AkD9F+v4H/oNwn/hTR/8Akz5I/bi/bH/Yh/ak/Zv8cfAr4O/8Fmv2HP2Y/Evj19I03V/inp37QvwS8c6rB4Mj1GG58V+FtNsNF/aH+FetaTL4y0qKXw5e+ItG8ZaZrOlaRqGpNpEttqUtrqFly1slxWJxmUTxeX1cZleCzOljs2yXE4PEywnEGEoUMR7LKMdUpTpVIZdVx0sHicwox54ZjhMLVyvEReDx2JT6aOc4XDYfMvquYUcLmeIy6thMpzWjisI6+R42vUoxeb4ajXp16NbG4bB/W4ZfKag8Dj62FzOnKVXA06NX5J8CWX/BJfxV8HvA/wAC/wBtP/gpH/wSi/aC+G3wQ1XSNV/Zs8MfAn4leBP2MtL+DE9rour6FrU0K+B/23PiDqXibUNastSQLqMuq6PNbSf2rcXqave6xLd2/wBJmVSvmGY4fiBZVm9PiinRzfLsRnFXETrUamRZpDJFDJsLllPLsNh8BhsPPJoxcac6mHlgvqWAwuEwOHwMli/nMvo4XBZdXyKeZ5VW4eq4jLsyjl3s4rEPPMvq5pV/tnF5pXzDFYvG4yq8zq1ZVatsTPGSxGOxWKxeIrxlQwfgM37An7F/wZ8OeB/2L/8AgtT+wT8OPG2hfH74xfGbX5viJ8fvhx8Svg98WPDnxT1rxZLpPwz+JPw5uP2stN8VbPhz4a1rw5p3hvxp4R+J3h3Ub/xP4QXxlr2jahc+JNb0x+SFXPXhOF8Di8LUx+FyPgnDcJ5hTr5c6ax+aRoZEsXxhl31anSeT5pUx2SOthst5sdlWFy3M8yyWnTVOtRxmG6PYZHDF8V47DYylgsTn/E2Ez/L69DHRq1csy/ALMYYfhjGPFVq0M2yvEUs1xqx+LdPBZniMVDLMd9YUsrpUK30L+z9+1l+xn+zBYfDfwz4X/4Kr/8ABO74jv8AEr9ob43/AB0/bO8bal+0D+zz4Vg8Va18V9B8W+IzdfC/w8vx81S5+HunaT8Qk8CaBoXh6Wb4i3Ung2yvDrviE6qJ9bv9I0W45Xk8MszShw5wxwHjsmyGFdPE5nW4gnxVlmcRxuZY2jg8NRrvMZ55xzmeJw1DLcDgqMq+Ew+HxOHWAwmDzNyxKc85zermmW1uIOIuK8jzDHug4UcswmR5bwxQ4ZWXYPC18ZWxEIYPJuHOGMHSx9bH47HYjH0qtetgZ0czxWJyb2L9mf8Aa0/4Jlfs+an+0d4i1L/gqZ+wn8QfFX7R37Rvjj496/r0n7S/7P3hyfSrDXdI8M+E/BPgDyz8XvED6pZ/D3wP4Q0DwzZaybjT01NbSS9j0PSPPa1Xjo4bG0OHeGOH6eXYqMeH8LnqxWJVCsv7WzXiHi7iHizMs2nQ9m/q1WpPPKWXKk62JawuWYVKvyKFCh01sTgq/EOfZ9PH4Lmzenw1g8Jho1aK/s3LOGuFcm4foYBV/a/7SsRmGBzbiCdRUcNGGLz7FUfZTlTlisT8/fEPxh/wSn+J+mf8FF9D8U/8FYv2IhpP7f118P8AUl/sn9pH9niz1T4N6v8ADj4R+Dvhx4c1fTb+6+MGoWvjO+svEPgrS/HlqbnTPDdvDOqaFPb3cUTanPGHoZ1gMi4by7LKWKwmbcKeJGN8TMnzieCq16UM3nnvC3EGWYTEZa1BV8Jg8ZwvRo43/bISzLCYyvSgsDOMaktFicqqcSZnnOMxOFxOX514cYHw0zXKFi6VGeJyeD8QaGb1qeYKU3Qq5plniBisHRh9UqfUKuBhivaYz6x9Xw/wR+3P8Yf2ZdQ/Yz/4KO/Fv4rf8FVf2Av2rf2pfit+xVZ/s2/DPwj+zv46+FXgGxt/AvgzWdb8VR6Z4f8Ahyf2h/jX4x8XfEX4h+LPEVxr/ia4sNZisI/7O0nRvDvh2zs7B5rr38uawtPGYXBZNjsC+IeJ8FxLntStUqYjDUp5XltbK8jynLFPCUa2GyrJ6GPzmtGpjcRjMbjcTm9epXrQhRo0187jaftKeWSxWd4XHUuGOHM3yLJadNU6OKxUs+xmTYvPM3zZwxVWhiMzzGPDfD2FhSwOGwWDwdHLJypUqlTHVnT/AEJ/4J2/8FEv+Cfvgn/gn7+wt4M8Z/t0/sc+EfGHhH9jn9mTwx4r8KeJ/wBpv4KaB4l8MeJdA+CngjStd8PeIdC1XxvaapouuaLqlpdabq2k6la21/p1/bXFneW8NxDJGv6fQr0FQop1qSapU006kE01BJppu6ae6Pnk1ZarZdT7G/4ec/8ABNj/AKSFfsO/+JZfAX/5vq1+sYf/AJ/0f/BsP/kh3Xdfeg/4ec/8E2P+khX7Dv8A4ll8Bf8A5vqPrGH/AOf9H/wbD/5ILruvvQf8POf+CbH/AEkK/Yd/8Sy+Av8A831H1jD/APP+j/4Nh/8AJBdd196PmT9r79q3/gmx+1Z8DtT+DP8Aw87/AGHfAf8AaPjv4PeNf+Ek/wCGkfgL4o8n/hU/xd8EfFT+zP7H/wCFteHfM/t//hDf7C+2f2on9lf2j/an2TUfsf8AZ11FCrh6PEHBue/WKMv9UuMMk4r+q+0gv7Q/serUqfUPb8z+qfWfacv1r2OJ9ja/1areyyx0FjMi4ryXnVP/AFn4Q4o4U+s6T+o/6yZLjMo+v+xvH6z9S+t/WPqvtcP9Y9n7L6xQ5/axT9p39qz/AIJsftHW3wIt/wDh55+w74N/4Un+038Gv2jN/wDw0h8BfEP/AAk3/Co9autY/wCEO2/8Lb0P+xv+Eg+0/Z/+Eh3ar/ZOzzv7D1Ld5SvCV8PheIchz76xRqf2HR4xpfVPaQj9a/1s8PeLeA+b2/NL2P8AZ/8ArT/atvY1frX1H6jfDfWvrmH7XiU8nz7KbL/hbo8P0vrHMv8AZf7C424W4x5vZW/ffWv9Wv7Ot7Sl7D679cvW+rfVa/zT+0f8ZP2Xf2gtQ+L/AMNL3/gtv+wRbfslftA6v4Tv/iN8LfEvxS+CPij4r+D9C0ODw9b+K/AHwS+LNr+0d4e8OeEPCHxFHh2O41H/AISz4V+OtZ8K3+seJL7w5qAk1OwXReXK4UMPi8nqZti6Oa4Xh3jTBccZUo1FhcfisdlOe4LijI8lzrGOriKeKyPJeIMBh8ThlgcLl+Y18phHIa+LVOEMepxuIqSp46eU1f7Nxma8K43hPGuooYvA4ejmOXZnk2OzzK8Ilh5UM6xeT5nUw1VYzEY7L3jsPhc1+qNxxGCxW/8AFP8Aak/Za+MPiXTfiDbf8FTv+Cbvw1+KH7Nv7Quu+Nf2Q/FOr/GX4F+NvC0vwo8TfBrTfh/4s8E/F/wbpX7Rmgax4itfEd54h8dWkeu6B438CeIbMaZ4S11dNtTaXekaksNWxFCvl2f08fgf9YK+V8c8NcSUMVT5svzDhrPeNKea5VQpU8NjITwWZYTC8LcE5xQx9LF4ynUxWExNLG4KlDM8dlOAipHBSwmMyCEK9LIqc+Dc1yeVCtS+t4DiLh/KauHxOK9pXpVI4/Lq8c2zvK62DxGGwVWFDMMVTwmJlPA5dnmK+P8A4l+Cv2TviN4b0Kxl/wCC6f8AwTeh1HxN+0X47/ar/aU8KeKrn4N+Nvgd8evi14h07wpovgHS774W2f7afgm9sfhb8H9H8IaSvh3wB4t8ZfEOx8U+ILOx8U+NrjWL6xt7dIwdDD5XieGfqGNw9XA8IZXm8MjpZnTo4zEUeKuJeK884u4h41nKnWw+A/tipj89xWG4dpRy7k4Uwc60svr18zqUszw5i69TMaPEMsZKNLG8S1siw2Y1suqVMLTXDHDfD2B4eyzhWneVTFvA4qjgYYviDEyxiq55Xf1WpTwuUutltf6M8QfGr4FN47+G37QPhf8A4LY/8Erm/aa8OfBfxv8As8fEDxT4of4TXHwb8YfDHxT48tfHPh+78LfCTQ/20tL8QeAPGfgm6sLK1N8Pip4m8P8AjGBJotY0Cxj/ALOGlPFU6daXE1Chj6VHL+Nsn4by/iVV/YY3MI5hwwuKYYPOcnxVXkoUfb0eMc6o4rKszwmaYOc3gsSpqpha0caU6kVhcjpVo0p1eFc5znM+HoUF9UwUcHxBl/DuCzPKMzo05Tq1oe04YyzE4DMMBWy7E4GKxOEVKtSxU5x+JbP4y/sFfs6f8FQf+CCHhTwB+3H+zZ8RPgr+y38IP25PCXxJ+OTfHv4Ny+DfDWreMP2f/FltpN/4+8R6L4un8HfDw+OPGGrT2XhHQNR1OxtmmurLw5oRvGggR/yz6SkMTxL4aZ1l3D+WYzG1MPlPBmR5TlWAWIzrMnlnDOL4ZynAQqyoUniMwxlLKMppVswxkcPT+sVaeJxkqNCEnCGeS054bGVsRjMVRrYrMs64k4gzLEU6FPA4WWZ8TZvmef5l9WwsZzhhMGswzPEQwWGdatKhhlRozr16kZVZ/wBTH/D1H/gmF/0ke/YM/wDEv/2e/wD54df5pf8AEOPEP/og+M//ABF88/8AmE+y+t4X/oJw/wD4Op//ACQf8PUf+CYX/SR79gz/AMS//Z7/APnh0f8AEOPEP/og+M//ABF88/8AmEPreF/6CcP/AODqf/yQf8PUf+CYX/SR79gz/wAS/wD2e/8A54dH/EOPEP8A6IPjP/xF88/+YQ+t4X/oJw//AIOp/wDyQf8AD1H/AIJhf9JHv2DP/Ev/ANnv/wCeHR/xDjxD/wCiD4z/APEXzz/5hD63hf8AoJw//g6n/wDJB/w9R/4Jhf8ASR79gz/xL/8AZ7/+eHR/xDjxD/6IPjP/AMRfPP8A5hD63hf+gnD/APg6n/8AJB/w9R/4Jhf9JHv2DP8AxL/9nv8A+eHR/wAQ48Q/+iD4z/8AEXzz/wCYQ+t4X/oJw/8A4Op//JH58ftSftafs3/Ffxf4y1D4Ef8ABdX/AIJ1fCv4e/Fz4NSfBT4nfC74r/FP4GfG/wAN6DbTXHiJJ/ip8FodN/ad+Ftt4O+J97ofie/0DWk8Y2XxA8Ga9Fp/hi91Dw7u0CS01b6fI+CM5p5Zjcn4r8H+Ps5w1fOKGc4bMMny/OMizylThgqGCxnDtbH1+Hs4o1MgzBYajio+xwmHzLK8dPG4rBYyTx0oUeylnay/HZBneUYvB4XOuHamJnh1iKkcRkuYVKmLwmPy/GZrgKFbB4ytj8mxeGn9Wq4fM8PTxeAxNXL8RTg40cXS+S9c8N/8E8fC/wAN/ir+zZ+zr/wWv/4J3/DP9lf9pT4ZfC74W/tC+D/HfxY+AnxO+LcumfDr4O+D/wBn7WfEXwd+J9l+0p4F8P8Ag3xJ8TPhB4E8M+G/Ej+N/ht8StM0LXbKXxj4asbW5urjSH+8qY7jjO88wfEXGPhBxtmuY5Fx/nPiJw9DJ8uz3JMFTx+c8Wf69VcizijWyLNa+OyLDcWzxOaUZ4LE5Zm88NjcZllfMKsKmFxeB+ey+lSyPC4CrkeaYajnuF4Nw/BlfM8wVLG4XFUsHDO6eAz95dRrYJUs4wNLPsZRhh4Yn+x69PDZVGpgIQwOJp5n+gPxE/ai/wCCWfjX47/sWfGTS/8Agqf+wd4b0z9jmb4vDTvBb/tP/s/ay/jex+KHweuvhHaWbeJH+MWnv4bbwzb3Eestcvo3iN9aMJ09o9MMh1BPisuyXxKwcPER4rw64yxuK8QuHaeSYnER4dzrDRy+uuPOFOOK2YKjHKqscUqtThmWXrCKeEVNY/62sRJYX6riOvCxyzA8MZJwtg69Glg8iz/h7OMLVniadWcsNw9wfxrwlQy+cW4vmrUuL44yWMc24PLXQ+r1Prvt8Lwfj79vn4LfEvQb7UfDf/BaH/gnR8EPiR8OP2mvE3jj4P3X/C9/gL4s+GfxD+BUej3WgaJ8Mf2gvh1of7TGiap4r0/UYtZ1fUI9b8OfEXwZrtrq2keD/GB0fRNQt7/whEZbwTnmWVckr4jwp42zqni+Es0yfi7AV8kz2k6WcY3O8bPB55w1jXkdsszTLsqweQV6KxGFzXBwr188yupLGYXFrFw6cVicHiJ8Q4FYqGGwFXE8LYvh3McHisOsxwtXL8k4exudUMXKvCUcZluYcRPiTLMbgvY4KpUyueEeGxfPhaGPxXgvg34q/s0fCGwb4h/B3/gvT/wTn0b9o3xr8e/i18f/AI9t4n+JXwW1L9ln4ya38XvCvhXwbP4Zm+BHh79q7wz418LaZ8NNG8DeEZ/hprsfxs1zxHDq1jr994su/Ep8XXyWXv18t4gxMMuyGv4NceVuD8n4Q/1TyiFfLs2r8W5XVnxZmfGmJ4kwmeS4cWWxzPH5znecYfGYBZDDLHkmLoZZh6eHq4GGPq81arSx+JzXNMwx+GjnOPzThzHYevllWOEwmHy7hjhWPCGB4cxWHrVsXVzHLcTldOjisbia2Ip4t55h8LmeG9hhsLRyqPnOsad+wNpvww+EHg3wT/wWW/4JMeMNf8KeLfj18R/ic37UNp+yf8fPhf4n+MP7Q/xGufip4i+OHwq+G4/aL8Far8FviF8PfFWp61bfDK3sPH/ibQLfwvqZ0bxZaeJNQto/ED7wo8YPMMQv+IW+KeVZNQ4P4S4J4cq8NVuIcm4wyDJOEcuqZXCguJ48OV8PmMuIsLOL4g+s5HCgsZh8Disqw+X0cH9Rr069KtHNsXjsTlmMzTPOLsVxbnOEmmuFs7eIy7DZVhsizbJa2LxOLq5XlWEwGXywOIoZrRzSdenmMsZjK7zirPDfFnxC+NH/AAT4+AX/AAVp/wCCEPhj4O/tpfs1+Ov2ff2V/wBnL9rL4f8Ajr42x/tDfB3XPCnh/Wdb+B3xK0+x1b4oeONE8VP4P8J+I/iN4u1Z7u1s9TvdKTVNd1xLDR7aRp7aA/1B4CV+JMbmvHOfcUcO4/hWebZvljy/LcfgMfl1DCZVl2TyyzLMvwTzKlRrYjDZXl+GwWXwrS5pzVGEqr9pN3+GzzBypZVWpLFvNcfjcfmudZni6cI82NzniDP8Rn+dYyOHpSqrD08VmmYY3E0sLCc4YWjONCM5QpKT/pD/AOHof/BM/wD6SJfsLf8AiW/wB/8AngV/Tf1jD/8AP+j/AODYf/JHwX1HG/8AQHiv/Cer/wDIB/w9D/4Jn/8ASRL9hb/xLf4A/wDzwKPrGH/5/wBH/wAGw/8Akg+o43/oDxX/AIT1f/kA/wCHof8AwTP/AOkiX7C3/iW/wB/+eBR9Yw//AD/o/wDg2H/yQfUcb/0B4r/wnq//ACAf8PQ/+CZ//SRL9hb/AMS3+AP/AM8Cj6xh/wDn/R/8Gw/+SD6jjf8AoDxX/hPV/wDkDyv4xfto/wDBGj9obwbJ8O/jx+17/wAE1fjJ4Cm1Kx1iXwZ8Tf2if2ZfG3hiTVtMMjadqT6J4h8Z6hpzX1i00ptLo25mtzLJ5TrvbPLiKWV4uphauKhgcRUwVaeIwdSsqFSeFrzw9bCzrYeU7ulVnhsRXw8pwcZOjWq02+Sck+rDf21gliY4RZlhY4ygsLi1QjiaSxOGjiKGLVCuoKPtaKxWFw2IVOd4qth6NS3PTi18B/Hj4k/sc/EbRPid8Bvhd/wWl/4JzfCv9i343fD3wr8KvGHwFvPiD8APEmvfCL4f6H4ah8FeJPC37Lni3Rf2ivBPhP4Z6N498IW8Wm3mn+MPhp8R7TwlrDXXiPw1CrXK6TAnyZjiYx4lx8c7y+lxdl/F8G67w+dYmeXYvJczo8OZhm062JjWyBZrklPFU50MFhs1oYTHZnltLHJVsFjcu6MO8TlX1bG5DlFXLc5w2UY/K41JUKtfJ5YrG1s3rQ4kllUaNCrLPMOs4qQqL6+svzCWCyurjMK3hsXTzHuP2u/2gP2U/wBpH4A+Pf2efAX/AAXD/wCCffwK8JeKvF3gWHR73SPiR8Itf1fT/gV4a8OaVYeKvgh4m1bRP2v/AIfeIPEUfxE1/TrmbXvHPh3XfAOpweBtUvfAkOkSzSzeKZ8c5g8/xOAxWb4/AY6VPiTNs9zvB18NTllXEeHxNStWyfJ8xy9YpKWBy2vWWJzKlKtVwvEFbDYali8Hh8ueMy/GZ8OUXwxQnhssyrMqUMPwpgMgyPExqTWY5DmmGqeyxXEWCxVTA1acsXUyqNLBZbRnhVUyfFqpm1DG1sZ9U+p+Ujx/+y3H8KvgbocX/Baj/gkvpfxZ/ZL+LGi/Ef8AZZ174e6b8Dvhd8GfBPhy0+HXib4XeIvhR40+DWm/toeI7/xR4U8V+EvGGv2UmqeGfiJ4D1XQ7h9Mv7KO5uNOf7b6GKx1WrnWXcTRxmFr8QUMHxRkebYjMJuvgs24Z4nwmTQnllPC0K2Gq5disrzTIsrzjA42liq+GdTLsDgJ5bHCUqvt+TDZaqeX5xkNTLcwhkGYx4fxuEw+FjUhmWXcSZBnlfOYZ7LMcRQxMMx+vxqvAY3CYrCRrVqOLzXEVMwqYrHU6mE9g+Gvx9/Yp+Fn7Mf7Rfw+8Pf8Fj/2Ah+09+054x+KPxR8dftD2Xxy+BGi+HfD3xO+Klrp+gPrngT4ZN8ctavNK0f4d+D9J0PQ/AWj6t461y6+0eHtO1HXtXv5bm+jfgzLBZXjOF8j4Lw+MxGFyLL6VXAZriY4yjHO82y/iDi7M+K+PMRSxmGp4ahluccQ1uIOIaOV4vD4eVLh/wCtZe6dHHf2YvrPoYKvmVPifF8V5hlUcfipRy15flksFXjlOFhwzw3gch4Uy7FU6iq18dlmHqZVgcVniqVYYjN3XzX2dTA/W6Sw3gvgTw1/wSy+FPx7+F3jD4Z/8FXv+Cf3hv4BfDXxl8EPiha/Cyb46fAvUPiU/j74Bfs+eLP2c/Cdnp3xgPx6t7Ky8BeIfDXihvFXjPRb74d6t4g1bxdHrlxH4oitPF2pR2nsYPMoUM5zHNa88A6bzbjfNshwGAjTwOFyr/X3g7hfgbHZTiKftK9PF5JkGRcL0IcM4HD08A8FUnlUKtWphuGsBQxPmY3A4/GZJh8tnRzOvmGIyXhjI+Ic3xsKmIrZsuF/FXOPGKOd0qUKNF4TiHiDi3O8ZDiHGzrYnD4rLp4iFHCUcTjsRiF9ef8ABr5r2h+Kv2ef+Cl/ifwxrWk+I/DXiP8A4LL/ALZeveHvEOg6jZ6xoevaHrHgf9n/AFDSda0XVtPmuLDVNJ1SwuLe+07UbG4ns72znhubaaWGVHb5Gs061Vppp1JtNappydmn1TPv8KnHDYeMk4yjQpKUWmmmqcU009U09Gnqmf0y1mbhQAUAFABQB/CT+xDoX7FvgbwB+218bP2mv2P/ANiv476h8Qf+DmP49/sp+I/in+1T8H/hR4vuvht8IviDN8PL/Ub+z8c/EDw9qE+j6T4Uv7rWdc07Sr/VLfwxa6hrms6hPbpNf3UsqwFTD1+KOG8jxlelhMJnlDjeVTF1KkKc6WI4a8N+MeM8sw9F1WqUqmZ5rw5gcqcJXnOnjpxw6eJdE6p4Wq+HOLs5w9OriMVw5l3D2PoYWnCVSOIWb+IXBfCGMdZQTqRpYTL+JsZmKnCyjVwdP2r9h7U/XXUvDn/BDwftaRfB3wz+xX/wSK8Z/A3w3+xr8a/2qfi18YPBf7P37Lnjd/hz/wAKk8efDjw8+n6yfB/g7WtOstIufDXi/W9euFuoDq0z6PCunxyxtKjc1HF06eF4+zLNFVweWcH4Tw4q4TF08Nia6zHF8a47xCweOwUIUaVWpicXgnwnk0cHg8DTq4uvWzlUnSqTrYSMlVwtSpU4JweW8mLzTizP+KMoqYKVajSlhqOSZTw/j8Dik6lSnGjTxlfNcbSrYjFzp4WnSwUpqpBUq8oy2XiP/g3H/wCEM+KvjzxX+wT+yx8LNE+Dng/4c/EnxdafGH/gk9J8LvFF18Lvi74vi8B/DX4neD/BfjP9mfSfF3jnwL4t8XTLoVnrfhLRdXXT70FNch0pdrN31sPiaEEp4bESxseJ8u4LxOT0KU8XneB4szihXxGUcP47KcIq+Ow2Y5pSwuJ/s+nOjyYqph69ClUliKFalDiw1WjjK1GGErUa9DF8O59xZgMyjVpwynMeHeF6GHxPEGa4DNKsqeCxOGyrD4vB18TyVvaOhjcHXo06tHFUKk+G+Kfin/ggnoHhL4sWHg//AIJx/sq+HPi38Nvglr/xm8SaV8Zv+CO3xE8O+E/gv4dt/DvjHXPDPib9pA6T+yVN4g+GXhbxJ/wg+vLokN7bQ+IvFK2iweFdO1O5vtPW448ROUfbKhXwPLgOIuFeHMyxFWung6ObcRy4SxtPh6liqTlQqcSVcm4twUsPglUlSwuZe1wuZ1MNLBY2nT7sLShUrZZCvTxbWdYDMM0ymhhqXNjMxyvBY/NcmlnWGw9Tlm8loZtljhjcbOMPq+Br4bGzjDD4mjVfZ+PfEn/BuP8ACbxN4n8GfEX9h39ji01X4aeJvAPgT4x+KvDn/BK9vEvwq+FPjX4neFfDPir4faV44+J2j/szX/gzw4nj+18W6Fa+C/7Q1zztX1S/XRgqaraX9tbda9nicZVw+Ap4upCrxBxTwvlUatCf1nN+JOEcVmOHzfhXKKdKEnnfFND+y8XKnk2TRxuLxyWFngKeIjmmU/XvIweIdTKsBjsTWwTqV+GeHOLMW8NX5cPg+H+I6dJ4PiLF/WnSq5Vw+6lS9XH5wsFHBUI1quO9jHA5hLC9fp+m/wDBvde/DLx38Tbn/gnr+yzoP/Cufi14V+BHiX4W+J/+CVVp4c/aCHxf8f6bpet/DrwBpH7Perfs42vxj1/XfiFoOt6Vr/hBNG8G3ttqmiXUuptc29rpuryafnNTVHI61CnLHviLHZ3leWUcrcMzrSzThjDYrG8TYDFxwUq8cvr8O4HBYnHZzLHTw+HwOBhTxlWusPiMNUrdlKVOpXzehKrTw8cjyfK+IcwxOMbwmFjkGeY55XkmcUK2IVNYrB5xmsZZVlqw6qYnF5nCeX0sO8XH2JiHUf8Ag3VXwj4L8TN+wB+y2da8f/FX4g/Ajw38Jbf/AIJPtqHx4l+N/wALfDkfizxv8JdT+Cemfs0XvxI0LxtpHh2e21hLDWvD1haahpt1b6jpt/d2EgugSs6mV0sI/wC0551w5nHFmVf2XfGxxuQ8PcQ4bhTiDGRnRThRlkWf4l5fm2FxUqGLwLwuYYmvQjg8Bi8RS0VOcaWaVsXF5bSybN8iyTM55nbArDY/ijJ6+f8ADUYqvyyxVDP8pw7xOUYnBLE4fHVK+EwFCpPMcXh8JU+u/wBnL9i3/git+1b8LNM+MXwV/wCCeP7CeueDdQ1nxP4YuovEH7Bnwe8CeK/DXi/wRr+oeFfGng3xl4H8b/CHw/4u8I+LPCniXStR0XXNB8QaNYX1peWrERyW0tvPN01sNKjRy7Fxq4bFYHOMtwmcZTmGBxNHGYDM8rx0ZSwuOwWKw850q1GbhUpTSkqlDEUa+FxFOliaFalDjo4qnVxGY4NwrUMbk+PqZXmmCxVGphsXgMfToYfFPDYmjVjGUZTwmLwmLozXNSr4TFYfE0J1KNanOXun/Dp3/gll/wBI0/2AP/EN/wBnX/53Ncx0h/w6d/4JZf8ASNP9gD/xDf8AZ1/+dzQAf8Onf+CWX/SNP9gD/wAQ3/Z1/wDnc0AH/Dp3/gll/wBI0/2AP/EN/wBnX/53NAB/w6d/4JZf9I0/2AP/ABDf9nX/AOdzQAf8Onf+CWX/AEjT/YA/8Q3/AGdf/nc0AH/Dp3/gll/0jT/YA/8AEN/2df8A53NAB/w6d/4JZf8ASNP9gD/xDf8AZ1/+dzQAf8Onf+CWX/SNP9gD/wAQ3/Z1/wDnc0AH/Dp3/gll/wBI0/2AP/EN/wBnX/53NAB/w6d/4JZf9I0/2AP/ABDf9nX/AOdzQAf8Onf+CWX/AEjT/YA/8Q3/AGdf/nc0AH/Dp3/gll/0jT/YA/8AEN/2df8A53NAH863/Btr+wX+wz8dP2dP29tc+Nv7GH7J/wAYta8Hf8FVP2pPh54R1f4qfs6/CD4hap4W8AeHvAvwKu9A8DeHNQ8W+DtXu9D8HaHd6vq11pHhnTJbXRdNuNU1GaysoZL25aUA/op/4dO/8Esv+kaf7AH/AIhv+zr/APO5oAP+HTv/AASy/wCkaf7AH/iG/wCzr/8AO5oA/CT9pjU/+Cbfw5/ao+I37Pvwc/4Jj/8ABD69m+CXjT4Y/DnXvAv7RHh79lT4EfG39o74k+PvD/hXxvrfw8/Zl0fxL8MbXwZb6j4L8F+OPB5j8TfEnxFYeH/F3j3xDbeALQaJPbtrU8cKTXEOMwkmvb5fj+LsZwrQwOTShjuJcPgcpxeHyrPeM8Rl1SVGnVyrLc4lnGFwmQ4apLOs9w/CHEtfLan1ingsHiNM/hDJsJNOrHDYylwn/rXXx+bQrYTh2lPF1M3WS8Nzx9KlXrRzDM6GUU8Tjs09k8t4dw2f8PYnMIVqOKxU8J6T+0v+yXoXwQ+Ovwt8BeF/+CM3/BBTxr4Q+P3xwtPht8FPDMnwzsrf9oDWvBkMcmv+NPHPijwjafsazfDvQbX4Y+ALHV/F/jy9h+I99oFilnZaNpGqa1r+veHtJ1Xbh2Kx3EGXZHnEvZxnHOM4zvG5MpYqhk/COS4mFPEZ5VeYRwElPESxuR5LgcJUhGeL4pz7K8qpf7PVq42hhnk3heH8wz3KaVSTw+FyTBYHB5w6eHrZhxfnWFhHD8PUXl0sxp1L4+jm2L+sUpzhQ4ZybM89xjw9HA4qNP17/gox8HP+CVn7F/8Awo/wVof/AATl/wCCRfhz4g/HzXfG0Wl+PP2m/gD+z38KvgL8L/A/wz8PW2veNvHfj7xFYfCu/wBa1adr/WPCHgnwf4M0JLPU/FPi7xnpNsmqWFtbXLv5axcq2czymlWwOFhguHsfxNmWLx1Vp/VcNm2S5FgMqy7C02q2NzfOc0z2i6MU40cDlGWZ7m9f2yy6GDxXo/Vo0sonmtWnisS6ue5Vw3l+DwcYe0rZjmeXZ9ndbF4uvVvTweVZTkXDGdZhjcTKFSVXE08uyynGnUzKOKw3hOk/Db9kr4m+C/2NfAvwe/4I8/8ABGjVP2m/2t2+Pmvab4h/4Vz+zr8Tv2S7P4P/ALOdxZ23iD42+DfiR8H/AIR+I/EnjTw/8TJfEfgKLwF4Ou9P8L+LPDlx4uvLLx6umaj4SvrLUvYrYTGVs2qYLBYSrgVlXh7gOP8AiXAZ5ejmmV1M1zTJciynhbD1cHCtluYYnMsyzavjsLxHhK9fKanDuV1MypYatisXTy2h49HG4SlluIxuLxNLGLE8d0eA+HcRlNnhs2rTyTPuJcbnOJoYmaxeVUskyvhzMsBmmT42NPH/AOsSo4CjW+oVYZrLmfi/8TP+CQ3wO/4Jy3X7XXjf/gj3+wPd/tGR698efhFpn7Kfg79ln9n3xNf+Ifjx+zV4h8d+GfjJaaN4li+DlnqL/B/wHD8OvEvxG8UfEe+8M2R0L4Z28F9faYmv32naPeeRm2aYV0OEMXw3CvjcPxvwxkHGmXxzOMMHVyPhrNMPl9XN8ZxDKlOrQoy4ex+O/wBWm6VRUc74nnluW4GdFZtSq0PbyXLK1fM+JMszyth8NLhPiZ8J47E5e51qOc5vjnSq8K4PIoYiFKrPGcW4DGZfmWFwlaE6uVYGrmOKxvtsLkuNrv5a/av/AGO/2I7v/gtv/wAENPCfhn9if9k3wJ8KP2gv2Z/2nfH/AMUfgz4V/Z8+EmlfDDxprEX7O/xA8W+HpPGfg3T/AAbZeG/GVz4U1eOyu/D+oeIdIvLrTb3TrK/sTa3UETx+vx5lz4dzDifKMNiatRZLnWOyqliv4NWrDAZrLBKs1Tk/Zyqwpc04xk0uZxTa38Pw9zT/AFmyrhPPMThaVJ59kOW5xVwd/b0aE8yyeGPdCMqkV7SFGdblhOUE5cik0nov33/4dbf8Eyf+kdH7CX/iIv7P/wD876vyv6/jv+g3F/8AhTW/+TP1j6hgf+gLCf8AhNR/+QD/AIdbf8Eyf+kdH7CX/iIv7P8A/wDO+o+v47/oNxf/AIU1v/kw+oYH/oCwn/hNR/8AkDyH49fsVf8ABH79mn4Q+Ovjj8X/ANgn9g3w18P/AIe6JLrOuX5/ZA+AV1e3TmSO00vQtC0yD4etea34m8R6tcWWg+GdA0+ObUtd13UdP0rT4Jru7ijbmxObZnSWHpYV5rmeZY/F4bLcoyjAVa1bMc4zbHVFQwGWYCi6kVPE4uvKMIynKFChT9pisVVoYShXr0+jDZRl9edR1KWV4LCYbD4jG5hmONp0aGAyzLsFRnicfmWPr+zl7DB4LDU6mIxFTllJQg404VKsoU5fm98DfhP8BP2t/wBl74IfF79n3/gh3/wTq8MfEP4wfGH49eAvGFj8bv2fvgnpngL9nHwr8FPHfxD8JDVfiivhr4TXHjTxF4z8R3PgzTvDdt4T8KaVBYWfivVdQfUfEVjpGkRyal7eKhjcJVyGVTiChUy3H+HuV8b4zNsNjcViMDjMXmmEySrhciyCouR4iOLlm9fH0c3xywuHpZJk+NxU8NVxlbDYGXh4WtluNp8Syw2S1PrGV8ZU+Fcty7F4KhgsweElhJY3EZ7ndGpCay+GXUqaw+LyqhLE4uWZ4/L8DSquh9czDDfUn7F37N3/AATV/aX/AGZ9R+Ofjr/gmD/wT08Fap4L8afGv4feN/8AhCv2Z/gT41+HWtal8CfHXifwL4j8a/DDxbe/CfQL7xL8PvEs/ha61nw1fXmkWV4lvM+nXQnuLKS7n87ibOqeQ8N4Di+OOziOT5jwNg+PFhMbN082y/L8Tl1bMJ4PG0qVedGdZUsPOvgsRTlClmOW4jAZjClh44xUKXbkmWzzPP8AOuFqmWZa82yXi2XCMq2GoR+o4/GSo5biKNXD+2pKtQlSeaUsvzPCVPaTy7OcHmeXyq13hPbVPlT9mXwN+yF8S/Gv7J2rfG7/AIJBf8Ev/h/8C/2/fB3j7xn+zJrfgv4DfCbxD8Q/BsfhTwefip4Z8OfHLTNc+COieGf7U8e/CSDU/FcWo+DNWlsfC+taPd+FryDV0nt9dr3a2FxeW1uIciznOK+F4o4X4Qw/GebQpYmo8kWEoZrw3knE2V0MVXqUsUsZwvmPFuS06mOrUKeEzXDRzPF06WAjhKVPE+ZKtg8VTwedZTleExPDGP44xPAeGq18PSp5xUxMqHFFXJM/+q0adXDf2bn1ThDMaVPL4VqmNy95lkvtK+KlWxccLz/grx7/AMErPitqX/BRnWPg9/wR8/Y7+JPwz/Yf+CXh/wCKXw38T6N+yd8C4739qW8uW+M2neILj4cWqfCa8H/CvYfFXwj1Lwv4a8Z2UWtjxJ9i1vxBpljd6SNJF989Wxub0eC6XFVfFVsBiMbxll3DWHwGZYrFYT+ysqzrL+E8wyriXidzXtsowNbK+KcLxXiKM6Uq2E4RqYPMMSqOLr18HhfcpYLKKvG+C4Pp4WjXX9hZvmWZY3C4KhX581yXMZ4HHcP5FD3KWbY7D4mlWyOpJV6NN8V0MZk0XyYT65X+Rfj94W/Y7+L/APwT0/4KfpYfsGf8Eu9G+IXwG/ZU8HfFTwP+0p+w18L/AIX+Kfh9Y6h8VtK1++tvBGnfENPhh4d1/wAKfGX4br4bS+12LSNXkmufDvirwvr623h1tSGmn7FYOvh+es8XnMZZbxnmXCNZZlTlh8Jnqy3LMmzP+3shksRV+sZXKWbyyzG0Ze2WAzHBToxx+N9tKOG+MWYUcXDBxWXZbSjnXBtHiulRw3LUzHhyVbMsTlzyTiKLoUfq2ZT+r/WsDVjHDyxlOlmEJYLDfUY1cV+pv/BO3/gnb/wT98bf8E/f2FvGfjP9hb9jnxd4w8Xfsc/syeJ/FfivxP8AsyfBTX/EvifxLr/wU8EarrviHxDruq+CLvVNa1zWtUu7rUtW1bUrq5v9Rv7m4vLy4muJpJG/RKFCg6FFujSbdKm23Tg224JtttXbb3Z5KSstFsuh9jf8Oxv+CbH/AEj1/Yd/8RN+Av8A8wNa/V8P/wA+KP8A4Kh/8iOy7L7kH/Dsb/gmx/0j1/Yd/wDETfgL/wDMDR9Xw/8Az4o/+Cof/IhZdl9yD/h2N/wTY/6R6/sO/wDiJvwF/wDmBo+r4f8A58Uf/BUP/kQsuy+5B/w7G/4Jsf8ASPX9h3/xE34C/wDzA0fV8P8A8+KP/gqH/wAiFl2X3I/Kv9ur4O/sz/smah4p8baL/wAElP8AglefgR8P9E8H3VtqvxZ+GvwG8LfFD9p7x34nvb9b34M/sweCPC/wq8UXdx8RNG0+xgh0y08bWlvdeNvE+safonh/RF0mC98Txebg6sHnGCwOOy+Eo5rxVk3DGUZRlVKGO4mzDB5lWyLC4/i/D4K1PCzyfJcXn8YYnL3iIYyWGybN8djcVlOFnl1TGdWLwkI5fPE4TEYWDwmQ5xnua5rmk/qXD+U1cuhmFXBZHjsU4uvDG5rQy2pXWPp0qmDwsMbgKNCnmeNeNwmD8r+KC/sLWv7cut/shfDD9gb/AIIf+C/+EOt/gTZa5F+1f4Y+Fvwj+KnjHxj8ZNJvPFVx4L+EvgXwz8APG0HivXfDvhj+w0e21HUtGS88S+INM0W2mmknJi7uH8PTzfNs1o1IZbXyzLeNcy4YpQyWUcwz3MMuyDJeGszzvO8Ll1SnQovDrE51mOAyxTxUFi6mQ5nUm6NPCYqVHys3xH1DJcmx1OhLCY3OODaHFMlnlsBluWYnMc3z3KMsynMsVTVarRrqpk0K+Yyp0av1SjjsJ7rnicLHEfZv7dv7NH7AH7Kvwx8BeJvCP/BNf/gnHd6z8SPjJ4H+D8fjT4ufs5/BXwZ8FPhNH4xj1ed/iL8XfFWl/DDUL3SfCVi2kJodkiCwXVvFev8AhzRZdX0pNQN5HxV5Q/tnI8npRyrBLN3ndSeZZq1RwdFZJkGY57HLqCjFfWc6zuWAWW5Pg5VqEaterUre0qyw0cJivUjSp08pzrNalDF4uWU4fLJxwGXUo1MRXnmmf5TkLxVWUlJ4fKsmjms85znGKjXlh8swGIl7KKlKvQ+Sr+b9hzSf+CfHxC/a4s/+CMf7GPxV+IPgPWvjz4Tt9I+DH7M/wG8RfA3xWnwMl8XC/wDjlpnxY8RfDvw1HZfs867pXhK51/TvEMttea7qUsq+EfCtn4q12fTpr/n4hxtLLcj4ZzjCZVLCviTh7C8QVqOd0Y4enw5RqZnTyqrSzWpTpwq4rEY2dSjj+GMFhMPTx3EOV4/L8e6GW4F5jjMtrIMJHMs8znJ8TVpYr+x+IcJkNCrk/wC9nn1fMMsy/M8PTy+NRVKWDngKmYTybiPFYutUwGQZrlmaUq1fE1aOHwmJ9T8dfAz9lvxF8S/gX8Cv2b/+CVP/AAS91j4oeP8A9llP2tfiDrPxo+Afwz8J+AvD/gs6h4c8N6f4N8Kr4R+DXijX9X8T+I/FOuXMB1a9jh0jwhommf2nqNtrl3qNlpre5xFgo5LxH4mYLDYLD4vJfDGtl9HHzqzo4bM86xOd47jKllOCwL9jPCYFRwHA2cYrHZji41MPHEVsBhKWHaqYivh/C4dxsc44O8Os+xSWGzLxFoVqmEpUKLr4HKoZXknC+aZ3i8UpVIYjFRp1+L8nwmXYChOnXxUXjcRUxNGODUK/w7a/Bf8AYJ/aH/4Kh/8ABBDxR8P/ANib9l/wN8F/2ofg/wDtw+K/id8E7H4FfB5vAniTXvBv7Pviu5stJ8eaBpPg2z8JfEKb4eeONJvH8Nazq+j3KW2oadBrmjxWE7xGP8Z+kpVr8OeGmd5lw7mWOwLxOVcHZ5k2bYL22S5m8p4mxnDObZbXqRwtd18BisTk2bUYY3CRxNX2E62Iwkq1aClKfpZNKrWxtbC4/DUKONyvOeI+Hs0w9KqsXhI5rwzm2Z5Bmf1XESpUvreCeY5ZiJ4HFSoUZYjCujXlRoym6cf6lv8Ah1d/wTC/6Rw/sGf+Igfs9/8AzvK/zT/4iP4h/wDRecZ/+JRnn/zcfY/VML/0DYf/AME0/wD5EP8Ah1d/wTC/6Rw/sGf+Igfs9/8AzvKP+Ij+If8A0XnGf/iUZ5/83B9Uwv8A0DYf/wAE0/8A5EP+HV3/AATC/wCkcP7Bn/iIH7Pf/wA7yj/iI/iH/wBF5xn/AOJRnn/zcH1TC/8AQNh//BNP/wCRD/h1d/wTC/6Rw/sGf+Igfs9//O8o/wCIj+If/RecZ/8AiUZ5/wDNwfVML/0DYf8A8E0//kQ/4dXf8Ewv+kcP7Bn/AIiB+z3/APO8o/4iP4h/9F5xn/4lGef/ADcH1TC/9A2H/wDBNP8A+RD/AIdXf8Ewv+kcP7Bn/iIH7Pf/AM7yj/iI/iH/ANF5xn/4lGef/NwfVML/ANA2H/8ABNP/AORD/h1d/wAEwv8ApHD+wZ/4iB+z3/8AO8o/4iP4h/8ARecZ/wDiUZ5/83B9Uwv/AEDYf/wTT/8AkT8kv26P2TvCH7NPiGLVvhF/wSC/4Ia/Eb4c+OPiB8P/AIV/A3wv40+F9j4c/aB+KHxD8bw2dv8A8Ixa+DPDv7IPiHwHZz2N7D4l1671KX4hLoui/D3w5qfjDxNqWj2mnanHafpHAHE2YcT4nBZTnXib4uYDNqn9rY/M8RleZ1cXkOTcO5RHEY3GZ7jsbjOJcHjYYbAZTShWxsIYCrWq5jVo5TlVLMcfjMvoYvPNMPhMHluYZtRw+F+pZVllLE4x4ulCnWr5nicTTy/Lsoy2lRhW+tYzOs2xeXZRlFKcqLq47HQeKlhMHSxGLo4n7Qv7KVl8E/jB8J/A+l/8EeP+CD3jLRfjv8YtK+G3wo8M2Pw8RfjRrWgx2ra9488Z6r4ab9jWLwVpGj/DTwXYa54u8YalL43fSrSxsrDTLG71LxHr2haJqfdwlxJHiCpi6ON8U/GnBRyjLM2z/PswoYxVcryvJMBiVhsJXqVqvFlLETxea4rF5NkuAwccK54jP82w+Fg1gYYnMMP5+b08TgeHa2cYbLcqni6WDyHA0sHinOnHH8Z5xgqUXkOAnh8JiJVsN/aVHOMXRxc40p0uFsnx+e5hSwccHi6NH6g/b+/Zc/4J1/skfCrwD4r8Hf8ABMH/AIJn3ut/Ev42eAPgvF42+MX7NHwN8E/A34QReNxq8r/Ez4y+LdJ+FWp3uj+DNNbR00K0WNdPTV/F3iHwxocutaQmpG+i+S4K4m494q4kpZLiPEfjbB0Fk/EOdVPq/Eec4jMcx/sDKq2ZRyLI8JPMqMMXnubOl7LA0JVEo0aeMxSp4mWFjhMR69bC4LDZPnWbSy6eNeVUcqcMDgcNRlWqyzbiHJ+H3jMRNwn9WynJYZtLO86xkaOIlh8ry/EyVKKcsRQ/NrU/in/wTfT4S/Bprj/gmj/wRk+F3xW+J3jr9pjw5qPxd+Mnww+CPh39jGH4e/sueMdK8C658bvh/wDENfg3a+LPiV4U+LnifxT4J0T4SeHtKsLG71C/13Wnk8QahZeEpLrXP0FYLjurm1Z4fxB8U55VhuCuEuLcRkH9qZu+PaOZcaVsbRyfg7E5VHM3hsHmMMPk+fZ/jM1xDWHw3DOWUsyq5dCrmNPC4fzaf1ejTzmGJweGx1XA8Z0uDsvxuU0IzynGqXDFHizMc6xGKqRnHCYbh6hiKPDObYJVK9afGtSnkVDExUqmJo+6fED4D/Cux/ZI8Hftg+Dv+CS3/BBLw98NrD4T6546+Luo/EbS/h/4v0CTUNH1/V9N0jVvgX4u/Z2/ZT+L3h74oeBfiTo1roet/D0T3ui+Or298T6b4S1LwnZ+JI57KvIrZ1nGC4uxHCmJ8QPHLE4/HYvh3AcO5NgljsLxI82z7C4R1eG88y3O+JcqpYbOMuzXGQyh4rBYjFZNjfY1M0o46nl1SnVOnKcPhc2wjeHeSTq4TMuJYY7OVVpU+F5cPZE+eHE1LGTpyx+AwsMHhM1x+e4PNsHhcRkNPCOhVliqlKtUXwz8T/2RPgNqP/BXP/ghT4U+K3/BPn9jr4BXHx4/Z2/a08ZftD/sx/Dv4MfDG7+Edz4q034H/ErxF4Y0rxpoS+AtE0PxxrXgqe20a6iuvEGg3raB4nsJG0e6f7BaX8n9Q+AmM+tZvx5l1Pi7O+OcpyjO8DgMuznPsXXxk8S6eV1Vj6mDVfFYyEcBUzGGIeBq05x+t4OGFxVSlSq1HSp/n+Z4zE4nh+hmU8JHK62K9vXoUqCrUKqwE8zayutWhVo4bE4bFYrK3hcRi8JXpU62DxFethKkealK/wDRz/w68/4Jn/8ASO39hb/xEj4A/wDzv6/pv6vh/wDnxR/8FQ/+RPh/r2N/6DMV/wCFFX/5MP8Ah15/wTP/AOkdv7C3/iJHwB/+d/R9Xw//AD4o/wDgqH/yIfXsb/0GYr/woq//ACYf8OvP+CZ//SO39hb/AMRI+AP/AM7+j6vh/wDnxR/8FQ/+RD69jf8AoMxX/hRV/wDkw/4def8ABM//AKR2/sLf+IkfAH/539H1fD/8+KP/AIKh/wDIh9exv/QZiv8Awoq//Jn55ftzfBX9gD9k/VPgToPg7/gjn+yR8TB8Wvjj8Cvhr4s+I1x+yL+z1onwl+Ffhf4t/GTwl8KpdR1nxHc+DLe98QeO7q58SqPC3gbwxY6neYV/EPiSXSfD9lu1HjwUqGK4v4d4bnhKeFwuc4yvhKuZ16UIwq4iPDnFGfYfL8ppRjOpjMc6XDGLr46rUhSy/LcEofWcT9ex+V4PF91eeKocLcS8Q/2liK2IybJc2zLCZZQxFWdacssjl/tMVmc+eMMBlfNmOHo0ajlPGZji3PD4DDTpYbMsbl3zJ+09ZfsGfDf9uK+/Y4+FP7BP/BCjwpeeG/Avwb17W9Y/bD8N/Cv4Ja54r8ZfGTXvGlppHgL4V6B4X/Z68eP4q1fT9C8MaRqN59ufSk+3eL/DmmRvJPqdosq4ZlQz/Oc1wToYV4XKuK8Fww8JgYRxPEGPb4eyXiTNMVl2XOEKNf6vhM7oYXCU6mIovF46jiKNNyjh8VPD9GbxxOUZHlOZ18TnKqZtk+d54sXPmhkWAwGW5oskwbx+YOv7WjLFZhh8znVcKFSnh8FgK2Iqzp2iqn6kfHH9g7/gnL8HPhbr/j/R/wDgk5+yt8ZvEWmRWVtovw0+Ff7G/wCzpqXinxPruqXUGn6fZW91rXg7RtB0HRo7y4SfXPFfiXVdL0Hw3osV5rOrXcVvasjc2e4qnlWEqV8LltPF1X9ZVH2ypYXBYdYfBYvHzxecY5wqQy7LqFDB1HiMQoYivOq6OCy/C47MsVg8FiOXKp4rG1IRxub1MDTp0YVsXVhUxeLqNc9KnOjluDpWxOY4ypOoo4TCwjTdV/vMRVwuGp4jE0fzNvdM/YVk/wCCev7If7W9r/wSm/4JkeFPHP7Vvin4b+DtQuPiT+z98GfD/wCz/wDAKbx/L4kabxl8VfHln8LL7U4PB2jnw/F4ds5xFpaa94y8QeHdIbVdGh1MXMPq5xhKOBzvhDJMPWymnDiThzAZ9VzjNIfU8BTqVPDmlx1VyzB0viq5nm+IlLKcgwNfE0p1OaVapVr1sN9VxUZZicbicPxzi8Us6cuEeIOJMmp5Pl1f65mWJjlPiXLw/pYitVjP2MMNluGks/4hx2Ho16WHwOBx1ShQjRarUPnn4i/En9ivw/8As7fDj4paZ/wSy/4JL+F/EGqah+2gNe8Z+L/2fPhRrP7P3xWt/wBjO1mng0n9nXxrafD/AMIal4iu/wBpfabj4R65fxapFpFhpHiiePw78Qjo8YvPOrYmhCrkGKhlNf6vmfh/guOqvDFShCPF+Oq4zj3hfgaPDuTU1S9lUxs45/LiPL8VVwNWWZ5ViuGo/wBn4KOe1cZlnq5fgsXi8XmmWVM7qRqYfxD4e4CpZ/Tq1ZZBlNLiDgjPeNZ8TcQRdf2lHA8PzyePCufYKnjaKwvEDzCDzOMsvp4PG/p1+yt+zB/wT7/ai+IXxv1DRP8Agl7+wL4e+A3wsm8E/DbQ9e1D9kT4JN4x8UfHeHQv+Ej+OWjJMfBUejr4T+E9zrvhj4Z3Dw6WdQuPiZonxF0+e9ig8PxWz+88sw1LDZli5yweJw9biviHK+FsRhKUfZZtwvwxjanD2I4oqOSnehn3FWBz7DZDToyjCWTZHSzn2mMw2f4CeH+Vo5zjsRS4dSqY/DY3FcH5JxHxNhMRiakpZNmnFmDwmd5Hw3HllTksdgOGa+CzrOZVoNSjxLk2FpQwuIwGY06ul/wa+aDofhX9nn/gpf4Y8MaLpPhzw14c/wCCy/7Zeg+HvD2g6dZ6Poeg6Ho/gf8AZ/0/SdF0XSdPht7DS9J0uwt7ex07TrG3gs7KzghtraGKGJEX42skq1VJJJVJpJaJJSdkl0SP0vCtyw2HlJuUpUKTlJtttunFttvVtvVt6tn9MtZm4UAFABQAUAfxe/8ABNX9nm2/ad+Ev7aXg2XxH8H7HT/hT/wdJfHb9onx/wCHPi5q8drp3ij4YfDKH4Wy+KNF0vR20TX4Nb1rVo737NpOm61a6d4ev5YbqHUNbsFjy7y2NHDcW8M55jKUMRgMlw3H1PE0OSFWvPEcTeF3G/BmT1cPSq8tGTweecR5ZjsTOpWpTw+Cw2JxOFWIxlHD4Wv01cRJ8McY5PQnUpY7iHLuGcFgq8ZOFGlLJ/EngXi/HfWqkJe2hSr5Rw1mOFo+xpV3VxuIwtCtGlhatfE0P2A/aT/Yr1DVPjn4y+NP7E/xR/Ze/Ze8Q6l/wT4/aN/Zm8I+KPDVzo3g7xJoXx0+J3jz4Y+LPh746m0/wd4Um01vDmgWfgrVra+8SnUbrxR4ev7zTrrQ/DOrhJWg8epQzSng+PaGGxVRR4mqeDEsFhaOPxOB9pg+AuJePsy42y6tjqNOVbJavE+QcU4LJcuzjLaWLxuFq/WcZOGFnl2BlieyjXyyWI4GqYvCxqLhzOeO8fmNWphMPir0+I+GsiynIa1HC1ZxpZr/AGPm2W18yxeVY+phMFiqHJhvbzjjMSqX5rL/AMEnv2g/GWsfHLxZqni/9lb4Zz/GX4Dfsz/DGbQ/Fv7ff7UH7Ynja78afA/9rXwH8e/FnjTxz8Zfjv8ADEeINQtvG3hjR/EljpHh/wAPafZ6N4a1i20DS0sbiy1nWNf0f7TJMdgcnzfCY2FNU8uoeNPg94l4fLsBgcNh/wCy+H+AP9cKebZGsQ6qxGc51OnneXV8DmmOrUaeNqzxeX4mWBo5Vhszzv5LMcHjswyp4StiXiszj4TeOHh9iM0xdasv7UzzxM4Y4eyjKc7jhaaeGybJ6GPyao8bleDw9WvgcNN4/DzzCti1lGV/pB+0x+xj4n+Mt1/wV5ufC/xg/Z6sD+35+yX8IPgL8HW174gahayeGvFnw/8Ah98XvCmsX/xLOneFtU/sfwzc6l4/0e40y68LN4y1KazttTlutHsriG1tr34x4Cs+Gq2TKVJYqr49ZP4o+0vL2D4fy7B+CmHqYOU+T2n9sOfhxnzo4f2TwXLjMrcswg8RjY4H7TD5lh6XEfCubyhVeFyLw0zXg3E04xh7eeZ4/iHjvNqdfDQdRU5YBYbibLYVatSrRxCr4fFxjhZ06VCpiOB8W/sDeNNf+GX7aHgy1+Mn7Niat+0d+2z+xF+0h4Nubr4h6sthp3gP9mq0/ZBg8b6R4smj8HTXNp4q1N/gF41PhLT9Ktdc0a9XVfDZ1fXdBN9qw0b6bLsXDB5xwBj6im6HCnjh4i+JmYQpqLq1sl4u4m4kznLcNgoylGFTOKGEzfBU8dRrzw+EpV6NaGHx+Jp06VWr+fvJ8S+HeIcp58P9Zzf6O3D3hHh6nNP2MOIsp4Wz7JMTjK8/Ze0jkc8XmtGpQxEKdXHSw6rznltKqo0qlT9pX9j79o/xD8SP2ufiP8Dfj78ILbw/+0X+1R+y38V9d+GWgftX/E/9mPxd8VfgT8H/ANni2+EvxF+EXiP9oD4R+DNZ8e/BfU/EPjaz0jxTp2q/DoeIm1/w1oTeH9Y1XQ49ev7WHxMrpPB5bkOVY/DxzPA4Pj3xX4nzLL45hi8uwdSlxvwzwvlPCeYVKuFpyrZnU4bzjJMTmOacO4qjTyzH0amFqLF4uvh44V/V4+bxOY5lmWCrrL8ZU8NOAOEcux1TL8LmNfD5jwv4lcZ8WcQ06dDFS9hg6GecMcTRyPLs8pTqZjl+Pq4uawVCjCljJ+X/ALFX/BNf4ofs/wDxr+DfxN8bfEr9k7RfDHgD9uT9qb9qa/8AB3gn9oH4r/FbU9G8D/H39kvw78EPDXgzTfG3xe8F2Pivx94x8KeNNMuj4i8V+MdZ0x/E/h5E8XJLY6zqUngnS/byfEwy2llNHEVZYueV+FfiXwFPEUMDhMBTxGZ8ZeOnC3illuNw2Aw8o0cBlVHJcqzTLcRhva4rF4LF/wBn4VV85p1sZm1LizdPM4Z17DD/AFRZpxd4T8RUqOIx2JzCpTw/AXAvFvCWawxWNrwdXEY7HYrNsqzHCOEIYWXPmNJRy6lgsDSxX6r/ALCnwxt/2YvA/wAdfDXj34ofCHV774n/ALYn7VH7QegS+EPGqX9pZ+DPjj8Wtd8e+FNM1d9ZsNAmt/E+n6RqkFv4isrKDUNKtNSWaLTda1a2VLyTiwMlhuD/AA94fqXeM4T4TnkOY1Ya4Wti5cUcS52qmCm+WrUwywmc4Wnz16OGq/WKdeCo+zhTq1Zr0pVeKeNs8i4rCcS5xw/mGBpu/wBYpUcq8OeB+EMTHFwSdOFWeZ8M4+vRVGtXjLA1sJVqTp4ipWw2H+2/+Fi/D7/oe/Bv/hT6J/8AJ1QdAf8ACxfh9/0Pfg3/AMKfRP8A5OoAP+Fi/D7/AKHvwb/4U+if/J1AB/wsX4ff9D34N/8ACn0T/wCTqAD/AIWL8Pv+h78G/wDhT6J/8nUAH/Cxfh9/0Pfg3/wp9E/+TqAD/hYvw+/6Hvwb/wCFPon/AMnUAH/Cxfh9/wBD34N/8KfRP/k6gA/4WL8Pv+h78G/+FPon/wAnUAH/AAsX4ff9D34N/wDCn0T/AOTqAD/hYvw+/wCh78G/+FPon/ydQAf8LF+H3/Q9+Df/AAp9E/8Ak6gA/wCFi/D7/oe/Bv8A4U+if/J1AH8y3/Brl4w8JaR+zH/wUSi1XxT4c0yW6/4K9ftb3ttHqGt6ZZSXFlN8P/2fVhu4EubqNprWZo5FiuIw0UjRuEclGwAf00/8LF+H3/Q9+Df/AAp9E/8Ak6gA/wCFi/D7/oe/Bv8A4U+if/J1AH4LftS/sWfFTxdrP/BQ34b/AAMvv2K9f+EX/BUGTwbefFL4tfFf4r6r4a+K/wCz1rOlfDHwr8I/E1/oXgLQfhh420r45WFhoPhCz8d/CTTr34mfCiXwh8TNT1hr+5fS7hNVj8/KMBGnl2ScM4+tWy7JeH/FOfiXhM1yiftc1xEcXxXkvG2Y5dHBVvqlHA59LPMtxeCwPEccdiaVLJMbhFVy54jI6dDN+/E472Gby4rwFCnj86r8AQ4GxOUZk/q+V1qmCw3EmXZbj6mPpRxVaeT1ssz6hhs9yN5f7TFyyr9xjuTNqv8AZX3v4Y+Ddrbft2237S/jD4u/C3xD8Nvhn+x94W/Z0+BGkzeOkvvHGi+MPEHj3UPE/wAevG3iGwubC20Kzbxpo/hP4MaPp2q6Z4g1XVL9PD2uW+o2Ok2wtm1P28LjJRxPiRmWJw9CjmXG/EHDM8I8FdYfA8I8O4LO8fHJ5c6pyo1MTxZxPmmNrYajCthq2Eyrh+tVxDxOGjh8L88sv9hlPhvkVDETxOX8FZZxHPH1MZGP1vMeJMzw/DWSZVminF1fbRy/h3Js2w8aladGrQxHEmbU6VKpSxNSs/nf44eHPjD8bPjP8Fv2tvCHg/8AZfvfjH+xF8df2lPA/wALvhr8WvjLrHg3wh8Z/gL8UfCeg+FW+IOi/EhfhV4z174WfE+3vdG0+50i5j+GfizwvqFrp/ifRtO8Q3Xh7xLpPjFfOyiri8sq0M/o0aU8TxbwJxHwdxVldSvLDYjJKmG8SfrnDuZ5bilRr/XKGKyrhXB4zHYDE0cvr4jJ+MsRD2tHFZZDCY/2M0p4bMMNj+HalWvSwmR8W8EcZZDmSpQxOHzjE0PD6vSznKcywlPE06cMNhsx43zbDYLG0K+Nngs94RynE18JGpPG4fBfOfw9/Yv/AGgv2er/AOBf7Tvwu8Vfsf8Ajn9pbwf8b/24vid8Tf2fNS+OniL4bfAWHwT+3R4g8P8AivxD8O/hP8XLP4U+M/EdlefC/wAS+A/AmsW2u678GdOsPHt5N47vJtH8JXGt2EdvvgHPh2jlOTZQ6WZ5ZR8J6fhrmOY46nLLMQswwnHsvETKM9wWW0J5hBZNk+Y5lnnDWGyKeYQxEeF6mVTpY2GMy/6pVwx1OlxBWzrM8zg8rzDEeI+Qcf5VQwbjmNP6vkvhnV8K8dlebYqay+VfNeIcndHiPF5xSw/sqHE8J0J4bFYGvUxi8T8cf8EOPC3xM/Z3+IXiDxF+2lrvg/8Abl+IXwT/AGuPC2oN8K/jvpXhr9lUeNP2tfiZ8SvjR4x8H3el678NPFvj9/hdqHi7xzo3g3xxr2j2WieKvHPgTwZos17oNre29tptv5WKyijlmR4Ph7hvFV8dhMLw/wCGvDeKxPEVOlSnmuE4DWCq1q06OAVapgsNic5nn3E+WZJHGYvBYHO80jXqVatWEsSelgMyeL4ief57hlgFPjPO+LMNh8krfWMVk7zLL8u4dwf1XF4yGGo4rNsLwtkeT5TWzOWEw0pqONpUY08JiZU5/Pnx88JaP8Df+C23/BvN8LdT+L8/xPm+E/7Kf7XvhHxJ8RvFnjbSvFOp6hqlr+z38VbeSTVfE0Gn+H7ee2W7kOm6A11pGlXB0i30y2ltvtKOX97xFzWhnuO4hzXB0qlPDY3GxqYf20IQxlejDEUKVPGZkqVStSnm+PhTWNzitRqOjXzPEYutRjClUjCPheG+VYjIct4ZyjGzw7xeX5bChio4OVR5dh8QsHVlVweV+2p0a0MnwVSUsHlFKvBV6OWUMJRrOVWE5y/po/4WD4C/6Hfwh/4Uujf/ACbX4/yT/ll/4C/8j9i54fzR/wDAl/mH/CwfAX/Q7+EP/Cl0b/5No5J/yy/8Bf8AkHPD+aP/AIEv8z4t/bQ/Ze/Z/wD24NC+FWh/EH9oHx/8Nh8HPibpvxe8G6l8Ffiv4M8JagvjvQrG7s/Dur6sniDQPGGl6nL4alvZtU8OvLpiXOja0IdVsbiG7gikUwUa2AzvB8QYadeGPwGW5zlmGV37CnRz2jh8LmFeNNJShjZYGjWy+liqdSFSlgcxzPDJunjaqFjfY4/JsdkWIVN4LMcXleLxbjJxrVllFepi8Lg6k1LkrZfPGyw+NxOCr06tDEYvL8urTjzYSF/yKtv+Cf8A+2v8If2P9H/ZU+CX7Wnwa8e6F49/aY+PvxP/AGlT8W/2tfHvgDWfFvwV8bfEPxV4n8G/CX4bfE74dfs5+JvFfgiT4l2OvWut/tHatpmiaPrV34ll8V6X4C8UW2k+KH1PT+uhUw2KocAYDPMny7E5RwlwHk+VZjlGHw9VZfmXFWByrKsBDC1aE6tN47gHIKmDxcskyTFToVMyoVcFh87pzweHxeBzDgeHxOCxXH+aZNnGOw+c8T8V08ZkuZ4irRq4nLOH5SxVXMM0cvYyhhePcz58LhJ5tSpYzCYCjRWMwMYZlh8HiKP6ifDLxB8QfAfwl/Z8/Z78U/Cr9kvwF4T8RXPjv4RfEPwz+zZ8YfE3iL4ZfBP4N6Z8MvFlx4G1nwff+KfhN8N21CbUdW03RPCWr6NrekeGls7zxFDdaNe+JZIbzZjxZgsPxvT4jyzMsxzOVPPuAuIpZjmeMwtKnWln9fNMnyHCZRgqdLESoSwVTh/OMXj6Mo1KGKwtTKZ4TC5XLK8NXx+GrhqtiuE6WAxeBwWWUa2T8X5F/Y+CwuLxWJjWyh4avmuZ5rmVavh4YiOa085wtWVWVZ4jC4+jWWJxmdQzvMMNl2K/PLwt/wAE+/i78XvA37Mn7LX7VfxZ+Bvgn9nD9jP4N/Fb4P8Agv4ofs4/tAa43xy+Ocfjf4W3fwE8H+Jr/RPEfwy0DRPgdN4e+D2r6/H4qsbPxX8VG1rxjqZTTbiDQIjJN6ubYvCcSY7iHijO6GJpcQcS8L5Xw7jMnwijWyilipcWcEcZcW5hVzGs6dXH5VnuY8BZbl2EyKplVG2S5tnOHzLGVZxw6rYYOhicipYLIMjqYaWQZfxvmPGGEzTGVKlLOKGE/szjfL+Gspw2Ew96WFzXI63GjzCfEMMxl/tnD+VYjA4GjUxWIWF5lv8Agjq/g+b9sfw58LP27/Fi/Dz4y/sc/Bv9m34LaX8S/jTo2vDS7r4cax44v73wv8TvD3g34eeB7CH4TWOi6loXg7wVb+Dtam1bTfDni74pwX2lSfatHjkzlneOr0MxxOaZTlOeZlivF3hrxDr4LMaNaWV5/lmQ0eA8RjMHndaft6kM3z7E8M5lkePrxwWOy9cN/wBjU5YbEVKWMwklhcmweBzHIP7OzLM8sy7K/D3jHhCOIwlej/aeT5lxNS4jwOBx+TR5IU6uEyRZ5Q4ow8K+LweOqcW4CliliqcLYg8f/bW+AXizwB+xR/wVH+PHjLwj+yP+zNpnjX9gbS/ghov7OH7JfxOfx74P8V674D13XNbn+MPi6/m+E/wN08eJzYa1b+C/Bej6d4H1TVdN8H200WteKLt5LLSdK9jL8dRhQzHCfWs1zKvxBxlgOJaccypRjDh2jg8oxOW4jDYausXivreYcQVcVRxXEGKoUcuwc1kWRwp0MVVp1sSvFxmX1oxyef1bKcFS4a4UzzIK2Jy+pWdbiGpmuPyHGYWdWhOjR+p5Xw/DJsX/AGNhsTWzHGRxPE2fSdbDU5JYv9ZP+CZvjfwZaf8ABN//AIJ+Wt14u8MW11bfsR/spW9zbXGv6VDPbzw/AjwFHNBPDJdrJFNFIrRyRyKro6srKGBFfqGHlH6vQ96P8Gl1X8kTwFsvRfkfbn/CfeBP+h18Jf8AhR6P/wDJlbc8P5o/+BL/ADGH/CfeBP8AodfCX/hR6P8A/JlHPD+aP/gS/wAwD/hPvAn/AEOvhL/wo9H/APkyjnh/NH/wJf5gH/CfeBP+h18Jf+FHo/8A8mUc8P5o/wDgS/zA/Kr9uv4cftD/ALQlv8ZPg74Vu/2Jfi7+z78cvhZaeCfDNx8cvGz+FfF/7Lnjy60/XtD8VfEzw/pOg/DH4gj4wi7sNS0rxH4W05/F/wAMNc8O+LdAhsrfX7bStRfVdO8GvllXNfrWAzDF08utn2AzPJ+LcrvPPsjyilHJK2NyrCYFywlNZtQzPKa2Z5JndPNKEI1sxVPM8LVp5Pgo4v1qGZQyyvleY4HC08wWFwOKw+b8M5lJwynPsw+sYyeAxmKxqji5QyyrgMbLJ87ymWW1nVwdD2+Brqtj8XTh5H8bP2X/AI9eO/BHxd/ZY0jxJ+xn4k+CPx5tvghpmu/tP694x/4Qz9o/wbo3wy8PeA9E8Rah4q8CaB8Ndd0z47/Ez7V4Mutb+F3xB134v+D7rwxea7b2eqW7WfhWw/tf6N4v+0eJcDmmPpYfJ8Fk/i9LxVwschqKCxdGhxbguMMuyHDZeqWCw+SZlKtgKHDWecQU62OWZ8PQWOeClmLngZfNYLB1MlyCGAwNWnm+Nr+Fn/EOMR/bFKUYUsTV4ezfhrFZvWxjq47E5nk86GaSznDcP1I4WWFzZYnCQxqwuOljsN6v+1H4R+J37TsnhW9tNA/Z48Q2n7Jv7W0fi3wf8HPjR8UNQ0v4UftYfDG2+Cp0a11XxfrEnw88Wt4X8VeFPGfxA1XVfCNxP8PviD4Sj8Y/Dy0vIruSO7g1rS/Goqs804d4sr4bA4qusu8Scjx+RVKzoQyj+1eIa2T5FxPlVSvha182pZNkFGX1fE4TBc+S8WZ5Ry3MHh6uX5hmHpVaVJZVm/C+HxmJoYdw4Dx+FzlwnVrY6vlMMJm2b8O5tClXoqplWMxE0quJwmJxq+t4HK54/BPFYbM8pwuX8Pf2VfE2lfsHfttfs+6l44/Z28B+P/2tJP2ldb8D/C/wL4+u734Bfs+SfG3wO3hfw/8AD3w34hk8KaDrV14YsNWjk8YeLtY0X4ZaBbT+JvE3ii70HwYkLQJeYcRZXPH8C5FwjhcwjjsblGHnTq5rmClhqdb2/HWZcWwy/CwhLG4illHD+XZhR4ZyCGInVr/2dlWD544KhKngsF38PZjTwHG+J4rxWChgcFiMwyPEf2bl0oV6jjk/D2VZJiczxMpQwWHqZznuIy6rmuZOmoU1WxEYTxGMrwrY7FY/7Vv7MHib4j6Z+y0/hLw1+yJ8ar/4OfBfVfhR4htfiH+0T8W/2d/EOheINU0PwbpsPiPw98WPgvoniHX/AB38JbiXw9qEHxC+BPjLwvZaD49tG0O/lu7O806Wzk9Xi/8A4yLjXjrO8CsHhMFxhh8Xh8DmGMpLE4jLPa55nGZx/wBY+GpVKuTcZZfGhmVGtl+VY7FYeGUZxhcQ6GLqYXO8bXwvzvCeDnkPAnBHDuNqTxGO4ThlH1/D4OtOjSx8sDw/hspqz4dz/ko5pwrmSxWHaebYXC1J4/K8RKnicNSr4DCUq3w3oXwh8Efsn/8ABVn/AINy/gDpnjzwr4k0/wCC3wL/AG9fDOv+K9MudL0vQrvxBefs1+Lr/XNSgsoryW30HTdX8S6jqU2jaXNcE2tpNbWKyTPFub8c+lXiqeZ+GHEUcBDF1MLgsr4KyPLliZ/WcwqZZw5j+Fciy2pjqkOb22PqZflmHq46pG8Z4mVacfcaOrhrC1cJXcsSsLDFZhm/EmfYyjgoezwGFxnEmb5pn+LweXwcKco5fgsTmVXCYBTpwn9UoUeeEZ80V/Xh/wALB8Bf9Dv4Q/8ACl0b/wCTa/ys+o43/oDxX/hPV/8AkD7267r70H/CwfAX/Q7+EP8AwpdG/wDk2j6jjf8AoDxX/hPV/wDkAuu6+9B/wsHwF/0O/hD/AMKXRv8A5No+o43/AKA8V/4T1f8A5ALruvvQf8LB8Bf9Dv4Q/wDCl0b/AOTaPqON/wCgPFf+E9X/AOQC67r70H/CwfAX/Q7+EP8AwpdG/wDk2j6jjf8AoDxX/hPV/wDkAuu6+9B/wsHwF/0O/hD/AMKXRv8A5No+o43/AKA8V/4T1f8A5ALruvvQf8LB8Bf9Dv4Q/wDCl0b/AOTaPqON/wCgPFf+E9X/AOQC67r70fF3xE+GsHxH/bj/AGcv2gNb+JXwmn+C/wCzr8H/AI3W3hvwrN40VvFv/DQPxYv/AAR4bsfHEejfYG8PNpHh74S6X488NWmry+I01q0vPG+pWlror2d5c38f1eQ4+WTcNcfYFYDMnnfFtPhDJcHiaeCTw2G4Yy3Mc3z3ijB1sRKccTSr5tneE4Gq0qVDD1aNejkmI+s16Dp0aWJyzeCzDA8M4CjUcKGXcUZhxLndOpJKnja2DyCpk3CVOio8/to4GpnvFWNxcK/sYUsR/Y2IofWa1OTwixfDSDVv2/739qvxf8TPhRqHw68Gfsuab8Efgh4ct/GaXHinw14y8Z/EfVPGPx28U6pplxYW+h6fbeJ9F8MfBzQdG1HTdf1TVLuDw9rVrf2OlWy2z6mZfmEsv4F4i4dpZbmMc64l4vyXMswxscLJYafC/DOSYulkuV+151X9u+Ic/wCIcwxmH+r/AFWVOlk1f6xVr0nSws5rB4/E8HqnKmsv4do8W4/F0qqSrV+JM/nkOX5djaPKpxqUcr4fyvNMHRqVZ0atGrxBmlKnRnSxE6r+Zf2uPCPxU/awuvDepWfhv9mzX7P9kf8AbLh8c+C/gn8avinqWkfBz9rv4VwfAx9It9R8Y6s/w48YN4R8UeDvHPxK1jVfBU83w7+JHg6Dxr8MbC9jupY7yDW9I9jg+vgeFcRl2b15Z08RxPwJxjw7m1bK8DCWbcD5njuL54PLc4yeNTE0PrlfEZDwzhY42jVxGTYupkXF+cUMJifZvDVMw2zNRxmBz3h6hiJ4WhUr8DZvhczUJyWYVsteGznOeGc0p0q1KP8AY+JxNXlliMHiMwgsVgMplj8FLF4XNMowny78J/2HPjJ8APH/AIA/a38BwfsT+IfjR4a+KX7V/iK0/ZHk+NmteDvgF8H/AIXftTW3wrM3g74E/GiH4NeItV0Dxd4Q8QfCePxVrepxfAbw14X8Y3XxR+KulWGleGILyxv776rFcYZbictxPB9WpxdispzHgXhvhXNON8TlUHxDmWZ8LcYcVcU5TXzHI/7VnDG8M4XB8XYjhjD5ZiOIamYUMuyDhnHrETlgf7Ih5uNwcc3xFfMa9DC5RVwnF2U8UZPleE5MVg6qwnAFDgbO6mY1VSwSo5/xDUwuG4jnmOGoVqOHzDD/AFLERxssZic8h7R4F/Yh8TaX+zz+yd8CvFfxg/Z6fQfDH7dfiP8AbN/am8IeG/GV/a+A5tL1P4i/FX9oLwx8GfgxY3GgrNr3hHwV8c/EPwxe3XxbbeBrXWNA8Halrstlp9/d2/hd/P8A9bcDhOK8JnODy7iHF0OFfCJ+HvB+Z47BUoZ1iOIqHCGA4EwvFWc0qeKq0cE1keL4nr4aGFxuZYjKq88iwtCeL+rVMfSjHUMXmeWeIntY4XCZj4jcV5ZmOPwaryxmBwPDP+sGQY3iDKo42eGw9bFY/Pcl4dp4HNK6y/D0MzxWe8QSqfVqGJi5/Kf7fXi3wpcf8HEf/BFHU7fxN4en02w+Dv7cCX2oQ61pstjZPcfAb4oRwJd3aXLQW7TyOkcKzSIZHZVQMzAH+ivog0a1DL+KlWpVKLlmuAa9rCVO6WX4pNrnSuvQ+f4197AtLV8kNFr/AMxNHsf0A/8ACwPAf/Q7eEf/AApNG/8Ak2v7Wuu6+9H5RyT/AJZf+Av/ACD/AIWB4D/6Hbwj/wCFJo3/AMm0XXdfeg5J/wAsv/AX/kH/AAsDwH/0O3hH/wAKTRv/AJNouu6+9ByT/ll/4C/8g/4WB4D/AOh28I/+FJo3/wAm0XXdfeg5J/yy/wDAX/kfHH7b/wAObf8AaV+F/wAOfBXgX4lfCnSdV8IftPfst/GrUrjxb4xSw0+fwt8Efjp4I+J3iuwsZdHsdeuZfEGoaD4avrTw9a3Fpbadd6vLaW+parpNlJNfwccKEo8U8B545Q+qcL8RZnm+YU1J/WK2GxvAvGXDFKGDhb2dSvHH8Q4KtUjWrYemsHSxVSNWdaFLD1+l1L8P8a5TyVPrHEnCOYZBgZ8v7mljMXi8vxFOpi5X9pDDRhhKinOjTr1VKUFGjJOUo/JH7ZHwT+PXxuuP2rvg94Ab9hXU/gt+2Z4G8IeA9b+M/ivxYPAnxv8AgtpmnaAfDPie51rwz4Z+GPimH9pG90mB5/E/wbudf+J/w5n8G+IbttGu5Y9EsrbUJOXD4GWLWFy3M6iwGX4HxCyfjiOa5PU/27F4XKcfwzmtPAwyuUMLhcDxJHFcPSy+nxR9dxTnleJwdevg54nJaWDzD1KWZxy2vgc5wFLEY7McHwtmfD6yfMlbL3i8bPPlDELM1KviYcPYmjnFJ5tw7HANVsRhMVLDYhf23iauB/SvwX4subO08YeF/Ffir4SReGdHGk+H/hZrek/EuXXfFHiTwxb+DtGtb/WPiTZapoWiWPhzxN/wlf8AbdvFYeHtV8X2F5oUGmaxPq1rqd/eaLp3XxGq/EOU8QxnHCYPNs8nxPSWHoOX9lYbDZhKvHJ5QrOCxEakqVdvH4dYR08HKCp4Wvjoe+vnMmwcckWSYKjPEYvAZTlWR0J4rEw5MfXx+C9rRx6dKMqlGWH9hQwNTDYmWIjWxFetjIV8Nh4UKNTEfke/7FHjzw1+xP8A8E8/g7F4o/ZY+NHxA/Yk8XaT4v8AHnwS+IPxM1DS/wBnr4+ra+EPH/hT+ybnxXcfD3xRqdhqPhK+8Zaf488A6t4k+Eet6db+LfDlmL3R7Fmtta07fMajnxJwlntHC0cww+SeHeH4IxeAxlaOHlhsxnwdwlw/V4oymboY2jPHZdieHMdgcJGvTwtbFcOcR5xCOJy7G1o0X6lGUamD4/wE8RistfFfH2e8YYHMMHQlXrLLsZ4lZzxphsgzWlHE4OaweZZfmWGpZvHDYjEUsPm2X4SUaea4KjNV/Yfgf8BviH8FP2R/2jPDejXv7Jln8ePip8Wvil8cvgd8HbDxjBr/AOzX+zJ4u8bwaXZ+C9A8JazrXg/Q9Rv9K8FatZXPxJ13UdF+G/g6HVvGWteJYPD2gaNb30V5JyZjg8RU4W4W4ZwGc4inmGVUMVlOJ4vdGMMyyfL+IuMM5zPMsVw7QnUxFRrgzhniCtkvB2CxmKh9bo5JlmFxlXLcDiHhcBvhsXg6vFOb57meVt5PjqOVOvw9QqWXEEuHeGsuwChnVenCjRp4vjHNcoo1c7xdKniFgIYxYq+a4zCVMRjPmb4P/wDBNS8+Av7V/wAF/HPgP4k/AzUvhv8ADXxH8LfFtz8d9f8Aifdp+0eug+Ffgr8Q/BPxg+CaeGofClxo2seEf2iPjV44uf2g/H2ty/EzSdOvfGGteI9R1XwVqfiDS/Deqv6eTzwuW5tmtahgcPlOS06vE2EyfLMuqOvHMeE8dwLwXwVwDwhnHtY4eVPA+GUuFZZxlFeVTM3VxtDLa2GoYXHZvxFjTz85q43N8lw0MbiauPz/ABuEyCrnGJq0Fh8Hl/F2E8Vs78ReLuM8lUZ1pLFcZZHm0PD6pgFRwcsDw7QhgpY7EZXgMsy2l9Df8Gys0Nx8EP8AgqJcW8sc8E//AAWp/bYmgnhdZYZoZfCPwEeOWKRCySRyIyujoxV1IZSQQa+Rr/xq3/X2p/6Wz9Bwn+64b/sHo/8ApuJ/SnWR0BQAUAFABQB/nVfAz9if/gmt8RdJ/bL/AGnf20/2a/BXxa8T+L/+DkP44fsW638SPH3x9+PPwa8P/Dr4I+NdX8I+I7vWHHwz+Lnw78HpdeF9Y8R+JdXg1fxHZSPINWkt9U1GXT7DTrezWAqYevxRw3keMr0sJhM8ocbyqYupUhTnSxHDXhvxjxnlmHouq1SlUzPNeHMDlThK8508dOOHTxLonVPC1Xw5xdnOHp1cRiuHMu4ex9DC04SqRxCzfxC4L4QxjrKCdSNLCZfxNjMxU4WUauDp+1fsPan6Jar/AMEtf+Da2D9rOL4QaB+zx8AvFfwI8N/scfGf9qb4tfGXwp+3P+1L4vT4bt8KfiB8NvDK6drk/hX9prVtJ07SLzw94y1nW5/tsY1WaXSYE09JUaWNufD4mKocd47MY1sLl/CtDwzWX4ilhsTiHmuYcd5l4gZdiMso0qNKrVxmPoVuFsko5dl+X062OxWKzuGHVCrVxGCpymvhqkpcGYXL3TxWY8T53xZluIwk61Gk8FheH8myHM8LjpSqTpww9CvPM8fHE4rGTp4SjQwFSs6tONHETj5v8bf+Cev/AAbkaL8Avip8RPgb/wAE/wDxrefFb4aXn7P+rf8ACpf2i/F//BTX9nTxD4g+GHxy+Ofgj4Q6b8VfDfh74s/E3wF4i8VeBZ08S6lJpfibw3Bf6ba69Y2mk6+dPubmOzm9bAYDE4viDgzKakFSo554mcHeHnEUFVovNOGMVxVjJ06dPMsAqkq2Bx9TB0MXictWMpLCY54LHU6FWtVy7MKWG8zF47DUMn4nzGlVVZ5Z4b+IvHvD+IhGc8p4jhwJwxi87qRy/MYx+r43Bxxccsw+YvC1XicPhc0wWKUI0MfgK9er8P8A9gP/AINttH+Ft14x/aR/YR8TeFfFr/GH9tLwzZ+D/gp47/4KXfHS+0r4L/sf/H7xL8HvFPxu8baf8M/ih431Lwb4I0XTrHwzqXjTxRr6adodlquum00s3AjaCHxMrzHCZhkfBmY1K9PDYnPvD3gzjfP51m6GT8OrjOvjsDlcMdmldRwuCwuPzDLsbhcunja8atf6jj8RPlwuBxdeh6WIwmLp57xTlVGhLEU8p4znwdkNKk41M14ix1HhbI+JsRhsvy6EvrGOxuHw+azlXp4OlKnSpfUqc2sVjcLSxH3P+05/wQq/4N7P2cP2U/FX7VsP7Bd38TvDNn4a8Jan8PPD/hL9qX9rqK9+KniP4navoHhf4SeFvDupXn7QBsrR/iD4s8W+F9GstWvI2tdPh1YalcxSQ27xN3ZthM4y/OMDwvQy1VeKs14py7gvLspxeJjgqa4gzLM45XyZhjOSusHgcsl9Zx+b4qFLEzw2W4DGV6NDE1KdOjU58nxWUZpltXiCpmccNwzg+G804wzDOI4epWdHhzJ8lxOf43F4fBydCriMXUy/CzhgMDOWHnicdVw+DnUw8qrnDwLwh/wbcfs2+EfHnwevPjj/AMEq/wBl3x78Kvif4qsvCvxD0T9nD9sL/goXF8Sf2bI9b0y/vdO8Za3rvxP/AGg7Lwt8bvBGganaW3h/xpe+HtB+F/iGzGpQa/oHhrXre3n0uuzDUsGsxq5Vi8XOrSlgM2rYPiWhh3hcreYZVgq2PoYHG5TWqYrH4TDZ7DDVsFlOYwxmIlSzStl+GzHAYbD4urjMHy162KqZb/auEwiw1WlXyt1uHMbXjiMzqYDMcxwmX4mphcyw0KWAnmOS08bHNMfgJYZYavl+BzL6nmlSvRw1PF3rX/gmZ/waxal8Rrv4ZaT+xv8AF7VNWl1v4teDvB/iqym/4KmXPwt+KvxG+Buj+Jtb+KHww+D/AMUrTxlc+Cvir8QvDFl4M8Vp/wAIv4C1XxBqWvX/AId1jSfCsOvavYT2C/PSzWnU4exvEGBpvFU6HCON44y7BVXLBY3POFsFPC0amfZThcRTWKxmTRr4/LnVzDD4atCjgMdh85cJZRL66evVwU8NmtDKcZOlh6suIMp4XzDEe1ozwWR59nahLLcqz3HKqsFlOOxMJpRo4/E4dU8TbA4mpQxz+rniXwG/YR/4NofiV+zB+zn8d/H3/BOf43eGfHv7QXgPxJ8R7f4E/DLUf+Cqnxw+IPhjwZ4P1dNL8WePLnQvBHiCbxRefCXw/Pd6dZx/F6XwzpvgfxXqFz9k8H32sXmbJPezWlhsqxGHoVcZGVOnwnwtxTnuY1KcsPl3D2G4jwEpwq55iZOdPJsLicywOcwyT+0alLEZzkuXT4jwFLEZG5ZivMwFSvj3m7hh5x+qcc8W8FZPQk+TF8Q4vhzNa1GnTyfD1VTnmOOjlFTK8Tn+GwSrQ4ZznG1OGs6rYPPMNUwB+qvw0/4Nu/8Ag3t+Mfw+8GfFb4X/ALIWleNvh38Q/DekeL/Bfi3Q/wBqD9sWfSvEHhzXbOK/0vVLKR/j/HKIrm1mjcw3EUNzbyb7e6ghuIpYkvH4DF5Zi6+BxtL2OJw8lGpBVKVaDU4RqUqtGvQnUoYnD16U4V8NisPVq4fE4epTr4erUo1ITlGDxmHx+HjicLOU6Up1qTU6VWhWpV8NXqYbFYbE4fEQpYjC4vCYqjWwuLwmJpUsThcTRq4fEUqdalOEe3/4hcf+CFH/AEY1/wCbM/th/wD0QVcZ1B/xC4/8EKP+jGv/ADZn9sP/AOiCoAP+IXH/AIIUf9GNf+bM/th//RBUAH/ELj/wQo/6Ma/82Z/bD/8AogqAD/iFx/4IUf8ARjX/AJsz+2H/APRBUAH/ABC4/wDBCj/oxr/zZn9sP/6IKgA/4hcf+CFH/RjX/mzP7Yf/ANEFQAf8QuP/AAQo/wCjGv8AzZn9sP8A+iCoAP8AiFx/4IUf9GNf+bM/th//AEQVAB/xC4/8EKP+jGv/ADZn9sP/AOiCoAP+IXH/AIIUf9GNf+bM/th//RBUAH/ELj/wQo/6Ma/82Z/bD/8AogqAPwl/4IE/8EPP+CXX7a3wH/bS8Z/tN/sw/wDCy/Evwl/4KR/tG/AP4fal/wALq/aH8G/8I/8ACXwH4N+Deq+FPCf2P4f/ABa8KWGq/wBlX/ivX5/7d1u11LxLffb/ACtS1m8htbKO3AP3a/4hcf8AghR/0Y1/5sz+2H/9EFQB+XP7dP8AwQf/AOCeX7PH/C2/HXwe/wCCUfwLuP2f/wBnP4C3Hx3+Jvxb/aI/bz/bi8A2HxIu7F/E97qvwf8AhFb+Dfi34rfQ/FGjeH/Cy3mpeNPiBFDoP9seLvCei6XoWrLJquoWHj1s3jldHN83zjC1llOV5tk2U4TLcA41uIuIv7Sp4OWJx2TUp/7FajisfhslynLK81mGfZ7DFYOCy7DQwuNxvs4LKHm+MyHJMsxEI5rnscxnVzHGRUMg4cjhKtGhhFnU4zjjZxxMZYvM8fisPCGDybJMDUxtWtjK9SWDw/zB8SP+Can/AASmbSvj18aPgj/wSK8B6n+zr+xj8I/gX8Wf2prL4tftq/t3eEPjrfD4ufCnQPjz4t8EfCfw3onxR1rwra+Jfg78HvE2ja7rUnjjV7e28V+KLt/CNhDoUdpJr7/T43B0cjznHxz3G0JcM0fGHF+DeEzbKFLE4qWMy7OOG+G8z40r4er7OjLh/BcQcU4TC/2bQrSzDE4LJ88xsMXTqRwOExPzOU4qpxHlmQU8kox/1nzvwzw3icsux1Vwy2lQzN8TrIuF446lSdWeZ51/qfmsqea/V/qWBhj8jqVsJWjisU8H6d8d/wDgjj/wTg+Cfim0+K2q/wDBIv4R6d+x7fftL/A79m/wZH4k/bt/bhi/ah+Odt8b9e8EeE9N+Mfwe8H6D8W9Z8AzaBp2u+N5LzS/hzruvp4z8SeE/BfizxBd3/hSSO00045ThK8+IuHuGs/isvzXiviTinhvB4LBP6zX4anw9/rJ9VzTiaVX2NGpl+Y4bhivnWYyy2clw7w/mmX4+vWzDE0MdgaSx2YYapwxm/FOQOeY5bkHBGU8cYrF4iDoYfOKOYYHLcxxGSZRGPNWo5lhY5rhskwlbGw9jnHFSllGFpUsNVwuZ1/tP9sX/g3O/wCCWfwn8K+Ebr9nv/gmt8IdYOq61rM3xP8AjL+0P+3V+1z8MvgN+zz8PPDfhvUvEOo+O/iHJY/tCXHjbxH/AGvd2Vr4Y0LS/C+nx2FlfajJrfizxF4f0bTs3/jYjFzw+Lh9YrZfluUUcuxmNxma5liJU4VsdDGZXl2U8O4GnTjJxzHOcRmc68Mdi5UsBg8HleMgljcyxOXZfivcoYeFXCV50qeLx+ZyxmBweBynA0uavUo4iOLrZhnFerNOmsvybDYO+Iw1H2mYYzE43BU8PShhI5hj8B8La5/wTR/4I1aV/wAEuL79vbRP+CNniz4mfEGDQ/jdJY+BPhX+1n+2D4h+EF/F8E7r4g29/wDG/wD4XD4j+O/g2G2/Zm8VaL8P7j4geDvGtxpEfiTxb4a1zw9o3hPw/r/iPWdMiu3xNjZ5ThOHsVhcFjsv/wBYeGeHuJ61DifD/wBn1+E6GeYfJa1XKeIqVGU6lTPsNUzqjhstyjBwjjs6ko4qpQyfA081xOUPhnBwzfOs3ynE4rD41ZPxZieFKOI4fqfXIcT4mjiZYehXyKc4yo0MLKrGeGzfH42pPLuHsXhswo1cVmM8PhIZj6r+3N/wS1/4N+P2HP2F/Df7UXiX/gnRcfEH4u/Eb4WW3ir4S/AHwn+1D+2Y2teP/Fsfw2b4k+Klilj+PWoX+kfDr4b+GLTWPGHxH8a3Fnc2/hfwdo1zcyrc6teaTp+oenx1D/Vji/NeEcrTzHFYDPs3wXtsVONClgcgyXOY5ZmHEWb1YLkw+Ho+2weEw1Ncn9pZ/meU5Lh50quYxrUfJ8Oqr4x4V4b4pzPly3DZxk3DOLrQw6dSVfPOKMDQq5Tw5lMar5sRmGZY2pUo4aMud4bAYbH5viYvB5bjJR+NP2i/+COH/BMbQP8Agrd/wRt/Z+8C/srxeDvgB+2J+zr+0D8UPjf8LYfjb+0PrsPiTxB4Y+A3jXx/4P8AK8Z6/wDFa/8AHehxeHNf07TJ408L+IvD9vqqWIh1i1vbW4ubaXXjnAy4ZzLibK8JiJVXkmdY/KqOKnTgp1oYHNJ4FVp0nz04yq06fNKPvKLk1F6JmHAGYx4ryfhTOcXhoUf9YMhyzOK2EhVnKFCeY5RTzB0IVV7OpOFGpV5Izai5qCckrtH7b/8AENB/wRJ/6Mq/82P/AGtf/n81+af25mn/AEFf+UMP/wDKT9Q/sPK/+gX/AMr4j/5ccJ8Tv+Ddn/giV8M/AHirx2v/AAT58c/EGXwzpUuo2/gj4afG/wDa38UePPFF0HjhtdG8MaGP2gbKK81K9uJooke9vtP0yziMt9quo2Gm211eQ4YjiHOqcaaw7ni69fEYbCUKMIYGjB1sXiKeGpzxGJxMaWGweDpTqqrjMbiakKGDwsKuIqy5Kbvvh+HsnqzmqsaWFpUsPisVVrVauNmo0sHhquKqxpUaEquIxWKqU6MqeDwWGpVcVjcVOjhMNSqV61OEvgf9nP8A4JKf8Ejfi9+xDq37VfiL/gkd4+n+JFn8UPjb8Nbb9mz4UftMftO+N/G39u/DX46+M/g5o2g3viW5/aP07wXazRyeGra78deNbrXbLwJ4ejXWNbTUjodpC8u2dZ7mOXZPwtmOAzLDZn/rJwfkXE0Mc6UcBkeHWbcPVM/q4rE4vFYKOLwWSYfD0p+zr4jByzPEOWHwmHy2vmuLw2XVODLsryrGZtxbgsZl2Ky2hwxxDisndCp7bGZ1XpYahlUlThl2Bxlalic5rV8wdNYDCYqeEouLdbMY4PD4jMY8R4K/4JAf8E6fjL+w1+yv+078K/8AgmD8FfD3iH47eG7vxt8XvF3xn/bq/a08Gfs+/sweCtJ0nX9Y1PxH401iP48SeOPGEd1caRZ+F9Ht/DmmW9jHqWoTa74l1rw7odiBeetn+MxmRZ1hsFWzzDU8oXCeQ8QYjN8XhqNB4/M88ybhfGYHh7LMIqVSWHxOZYziKvUw+Kx9VYfB5dlVenP6/muJwWDxPDkeDwucZVnGKWRVo5xg+N+KuFMNkdDG1cRUw+D4c4v4pyHFZzmGOjUVCtQyvAcO06mPpYCEq2NzHMMOsFRoZbHGY3A/Uf7Ff/BDj/gjj+1x+yt4X+O8n/BPTw/4R8U+IpfiFotjYad+1n+2N4i+GfinUPAvjHxL4K0zx54B8av8WdK1bxF8IfiNJ4ft/GHgfxOfDcF5f+Ddb0+9is7tjHNc83EGPzzA4PB18sniKGNzbhbJuIcFlHEmDo5bmGUYzPMmw+aYfJOI6WGw+KqYTFYGtiYYfGzo0ZVZUFHFLB0KtX6nS6MjwGTYzG5lhcwpUK2GybibMcgxWbZFiq2OwGa4bK8YsPiM0yKpWxNKnXhOPtKMqFSu6eHzTDYzAPGYinh1jKvy98Hv+CIP7Jt5+2XoH7Mfx0/4Jn/sWR+HbD4Yat8WvjF4r+AP7fn/AAUl8a618JPCd0+oaL8Nv+EhtPiK/wAN9BXV/iV4q07VLfw7o0esz38vh7wp4y8QXEdraaVZHUujB5zQxGWcVZlWzXHYXD8N08BhVi62CyuGAxGf472eOeTuvKsqiqYDh6NfPM1rU6M6OWYbE5GsbUozz3LYYjDHZRPC4zh3B08swNevxBisbOjhYY7MpY2nkeWKNLHZ06Sp+zWH/tPEYHJsFGVVVcxzLEYmGBpYihlGdYjLvO/CX7Gn/BAr4hXH/BSTxV4K/wCCdlxefBH9hD4DaV8XvBfxW1L9qD9r6x039oqUwfGuz17UfBMTfGryf+Fcr4v+EN74O8KeL7S41BPFl1Dqms6bG+kvpMl34mMz3P8AC8Cy4slUhh8xxnFmD4ZyfI8bRo4bEcueZXwtjuFcXnMalCFXLKnEUOK8szPCYScHWpZBmOVYvEqjjMTXwWF9vCZJw9X49yvg6pGawbynMcy4hzqjPEVcPl9TJc2+o8QYbLn7f2WYrh+jSx2GzTEKrTp0s9y3M8rinTwLxdf558S/8E1P+Cdfj3/gmZ+3X+1F4W/Z0/YS0nx/8F/gDbeMvh5qX7Hv/BQP9sD9pjxP8MPiBqOlNrEmlfGLwt8R/EGkeC9D1PTrSS0TTLMp4x0nWbqHWQvnWljBdXH3OOpYnLcTChLG43HR/t3HZXSzGlgMPHh/M6GXTdHE1stzBxp4itN1JUK9OnLDUZ/UMVhcVUVJYijGfwuAxGFzXB08XSwOEwCrcP4bOKuXYnHYpcRZZVzGGHrYCjj8svUoUVGm8bh8bJ4mfsMxwk8HBVZ0sS6P6j/sKf8ABAT/AIJJfGT9iL9jj4v/ABI/ZN/4SP4ifFX9lX9nr4kePfEP/C9/2l9H/t7xp45+EfhDxP4p1n+ydB+Mul6Hpf8AamuapfX39naNpmnaTZef9m06xtLOKG3j+wo4LCzo0pypXlKlTlJ89RXcopt2U0ldvpocyjGy06Lqz6p/4hvP+CLv/Rmn/mxH7Vv/AM/OtPqGE/59f+VKv/yY+SPb8X/mH/EN5/wRd/6M0/8ANiP2rf8A5+dH1DCf8+v/ACpV/wDkw5I9vxf+Yf8AEN5/wRd/6M0/82I/at/+fnR9Qwn/AD6/8qVf/kw5I9vxf+Yf8Q3n/BF3/ozT/wA2I/at/wDn50fUMJ/z6/8AKlX/AOTDkj2/F/5n5b/t0/8ABE79kr9ml9Q8afCP/gnH+x948+F2oaz4F8D/AA20H4gft0/8FGPDnx2+JPxR8cXlloWk+AfDvgzwrL4o8GzaprHiO6aDSJ5/HVrp9rolvd+IfE99oGk6bql3Z+XRw2InmuAyl4HCVsTnmdwyzJKOGxWKlVng44N4/McyzJ1oUqOCwmR5dg85zrOcRGpWo4TJMrrYqEq2JccJLrxFHA08uxOYwq1aWGyjJcRmee18XTao4etTxlTDYXC4COFeJxGMqZnUr5PleWUPYwxeOz/MqeW0KEvaYerV4z9pL/giz8B/gZ4g+HVpo/8AwTJ/Yb8WW/xe8feAvhj8M/BJ/b//AOCk0Xxb8U+L9f0a21PxokGh2tlN4RttD8BWdh4z8W63r1z4wi0+x8A+GJdZvZYtVuIdFl9HB4LBV+LMHkFSMZ4PMM4z+tRxeEnWniMJwPkuMr16nE2Z0cTPDUsLVw2RSyz6/hYVa0JcTZpgeHsrq5jiswy7635ld1aPDlfPJ0FRr4HJsnljMJXqXVbirNKOFwtPhzLKlH2qxc8bn9arg8srT9iv7No1s5zP+zsvwWZYjB/bv7UP/BAP/gmx8OPAvh+++BP/AATw+HXirxFqviFLPxn42+Lv7ZX7Uvw++DfwR8C6foWseIPE3xQ+IN/H8cpfFeuaLpy6TFothonhTTnvZ9T1myvtY1HQNAsdT1SDhx1GjQxuHhGODwWVewzLF5hnea4mpTw2Ehg6dL6jl0aFGs6s8xzrE14UMNWm6eW4KlQxmIxmK9rHBYLMO/C0PaYKrOdDEYzNW8uw2DyjLPeqYvFY3E0qGJxH1ivGMIZflVGVbG4hRp1sxxkadHC4PBTnXq18J+WN/wDsk/8ABHWX4TfBm6/4Yj/Zi+GfxK+KPiz9onSbz4rfF/8Ab1/a/wBE/ZAi+H/7Nfi7TfA+sfGXwB8Qo/ijY+KfiT4U+LPibxH4R0n4TaNpumaZd6lNrOrXMms31j4ZNxrar/U6s8oeGp4fKVjOBcu44zDL+JMVXwmbYOec5tisnyLhujhqaUq2MzuOW5xxNhM0q08PQocGZY88xOAVTFUsFDClBUoZysRGeYTwHGNPhDAYvJ4urluNl/q5T4mzLOK+JqSnDC4bh6lVp8OZtg41a9SXGU6eRYfFWlPF0fbPGf8AwSm/YMtv2d/hf8eNE/4Js/sm/DvwdffCzxb8Tfi58bPjB/wU5/aD1H9muzufD+vLoXg3wZ8J/iB8MPjh4k1XxhL8Z7Qjxj4O8XatpGkaV4c8O3Njo+t6ZqXjqW58K2c8RyocPSxmNxOU4uhgsHw9kOa0OH8ZVlDi/PM/zjLcZmmYcGZNQwjxeX1804foYCdB5hSqYrC8R18wyurkWGrYKePxOA3yXCRzmnQw+GxWExWKxHEWbZRLNsFKc8gy7JcsxFLC0OK8xeKeFxlHCZnXxEKP9k1Vh8Zk1bBZrTzjEYd4fAPNPOpP+CVH/BNbxz/wUU/4IifD3Rf2NNe+EfwU/bo+Bf7TPxS+O3wG8T/GP9oK88QPqvhT9mzUPiZ4G0PVvFGq/EweNvD954L8Ti3mkPhfVPCo1r7MIde0+azmm01fiPpG4jMfDfhHi7FcNZg8NmeS18uo4XHzwmGq1aft8+yrB14YjA43+0cJSxccNiq+FxeHk8THC4n2sKVapKlCuebwxi4Z3h8vxdahCEMUsTzRo1p1sNWVCVelDFYLE8tGeJy/GexjjMuxTpUZYnA1sPXlSpuo6cf6K/8AiGQ/4Iff9GSf+bJftdf/AD/K/wA9P+Jg/F7/AKK7/wAwHDH/AM5T7X+ysB/z4/8AKtb/AOWB/wAQyH/BD7/oyT/zZL9rr/5/lH/Ewfi9/wBFd/5gOGP/AJyh/ZWA/wCfH/lWt/8ALA/4hkP+CH3/AEZJ/wCbJftdf/P8o/4mD8Xv+iu/8wHDH/zlD+ysB/z4/wDKtb/5YH/EMh/wQ+/6Mk/82S/a6/8An+Uf8TB+L3/RXf8AmA4Y/wDnKH9lYD/nx/5Vrf8AywP+IZD/AIIff9GSf+bJftdf/P8AKP8AiYPxe/6K7/zAcMf/ADlD+ysB/wA+P/Ktb/5YH/EMh/wQ+/6Mk/8ANkv2uv8A5/lH/Ewfi9/0V3/mA4Y/+cof2VgP+fH/AJVrf/LD86f28f8Agjh/wRx/ZH1D4EaJ4L/4JTeNPih/wtv46/AT4Z+LviPP+0f+1lonwi+E/hT4v/GzwZ8I59U13xLc/tFW174g8d3V14rRfCfgPwtY6rfsQ/iLxLJpHhywZ9Q+34A8V/FPjHPKmWY7xIwmTUKeW5/iqEJ5Dw1VzPN8flPCHE3FNDL8qwcMinenGjw3iKuaZji3h8DgsNyUI1auZY7A4apjnWAwOU8K59xDTwrxmIyvLMfjcPgKFWrLk+oVcrpVMXm1V1YxwOXOpmuHo4XldTG5ni/aUMFhnh8JmmOy7wr9oX/glP8A8Esfhx8RP2y9T+GX/BL/AOFPiP8AZ7/4J2aB4I1z9pnWfHv7bP7b3hj4r+OG8T/DnTvjH4ls/gjoWk/E7WvC9ufA/wAMdW07UrS78d6ta23jzxbPN4RsG8OQWc/iMerwt4oeIWY5TwbmHEPiLmOAq+I/GeL4K4WjlfCPCWNo5bXwmdZXww854hliMuws5YSrxFm1PD/2dlqqY2jlWExGa+0r1cRgstr3jcoozzJcPZLhaWKz6lwZHjbERx+IxGFy6dDF4jiijlOR4evSdarHGY+PCGZSxGa1KbwOWTxeAp1cPiFDG1MP7B4x/wCCRX/BGLTf26f2VP2T/C//AASr8aS/DT4/2HxIv9W/aM8XftHftZ+HvBd3d+E/gXqHxl0Twz8JLBv2iW1vx1fG1TTk8aeJpNLtPCHh1pz4esNS1nxMNVtvD2OUeI3i3iuHfEfOMz8R8Jgsz4IyhYzCcOUci4ZxGa4yvQ8QeE+CcyxWZRjkbpZVleHfEU3gFXqLH5viIrEYehTy3CyxGN5fZZTXyLhXPcuw9TG4TibM8nw7rxnVhhstwWecLcZ8RZZHEVJVU6ua41cJVpfU8Kq9PAYK9XMKtCtjcupVfq79pr/g37/4Is/s/wDwe8T/ABJ8Mf8ABMT4i/HbxRpsX2Xw38NPhn+0N+1S+s67rVzBcPZNrOua5+0VpfhzwV4Qs2ga58UeNfEeo22leH9LSW52X981lpl7+fYfx98W69X2dbj3L8pw8aGMxWKzXNcl4cpZdl2EwGDr47FYrE+wyGti8RKNDDzjhsDgaGIx+YYqVHBYOhUr14297K+Hcux+JjSqQnGHtMJD2OHdWvmGMni8fhMvo4TLMJKvSjisdWr4ylyxq1sPhMPQjXx2YYvB5fhMVi6P55aN/wAEnf8Aglv8WPg3/wAE34fgb/wTQ+Esv7Sn/BQD4IXPx3l0/wCJn7X37dOkfBz4SeCPB/w28HeOPiJqV9d+GPjBrvjPxPcJrnj/AMH+C/CmkWkOnNdXGty6zqmqW1tpUlpffrOa8e+JeS8Z+KWU4zxCx1ThnwsjF4/F4fhjhD+2c4xGYZ7QyDIctwdGrlMMFhK2PrPMMwxeMr1K1LBYHKcRCGGxdevRUflcBVyuvw9gs4xeDlRxmdcaYrgvJ8BSr1akVicLDi7MsVj8ZiJSipYbLsk4RxM61OnCnPG5ljsBhqMsNRqVa1Hw/wAbfsJf8EjIfh18CbzRf+Ccv7OPwV8feM4P2t9O+MXib9qT9vz9tnwd+z/4I+Jv7GXjyH4aePvgv4K+IelfE2K78W+NviN4gXVfEfw6fU7LQLmH4d6Fq3iS68O6xe2Vzo8KpeIXiO8VneYYfjbifP8Ah/C8F+H/ABzw9lXD/BHCFfjjiPKvETC1MZhaWHyqWX1sPTrcMuk8r4hq4eWOovOcblGGoeyw+ZQxVL1aOUUI1Z5RjaWGp5xS8RcX4eY7H4atiq3DuTujlVTPMBxNmmIrTw+IoZbnuVVMtxOVYKt9XqOpicdh62PjVyxLHcP4t/4JY/8ABNXxf/wUi/4Ik/D7wn+xhr3wW+Bf7df7MXxz+M/xx/Z+8UfGT9oTU/EC+ING/Z/8XfEXwho2q+Ldd+JX/Cd6JdeD/ENlpzMfDOqeFIdaWxVdZ0t7W7udPP734Q5txHmXEHiHw9xPxJR4tXCnFE8kwOaUMvy3LIV8PQp4tSqOhlVKnTp1ZzowdejKvivq1eNShDEVYR55/BYrMXiOHsJm2GoQwVavCpzeyqyxeGqSo4/6m8Vga9eEfrWXY2NN4rLcU6NJ4nAYjD4h0qbqcsf32/4hqv8Agih/0Zb/AObGftZf/P3r9++oYT/n1/5Uq/8AyZ8p/bWZf9BP/lHD/wDyoP8AiGq/4Iof9GW/+bGftZf/AD96PqGE/wCfX/lSr/8AJh/bWZf9BP8A5Rw//wAqD/iGq/4Iof8ARlv/AJsZ+1l/8/ej6hhP+fX/AJUq/wDyYf21mX/QT/5Rw/8A8qD/AIhqv+CKH/Rlv/mxn7WX/wA/ej6hhP8An1/5Uq//ACYf21mX/QT/AOUcP/8AKg/4hqv+CKH/AEZb/wCbGftZf/P3o+oYT/n1/wCVKv8A8mH9tZl/0E/+UcP/APKj8V/2nv8AgnB/wSO+G/7cV9+xx8Kf2Sf2EfCl54b8C/BvXtb1j9sP/go/+258Etc8V+MvjJr3jS00jwF8K9A8L+MvHj+KtX0/QvDGkajefbn0pPt3i/w5pkbyT6naLLxcM0sLn+c5rgnRpvC5VxXguGHhMDWrYniDHt8PZLxJmmKy7LnKFGv9Xwmd0MLhKdTEUXi8dRxFGm5Rw+Knh/WzfFY/KMjynM69bHqpm2T53nixc8DhIZFgMBluaLJMG8fmDXtaMsVmGHzOdVwoVKeHwWArYirOnaKqfaP/AAUF/wCCL3/BFX9ib9k/x5+0HB+w34O1nxDoWq/Dvwp4Z0nxz+1r+1t4N8D3fir4lfEHwv8AD/SZPFHi1fjXeS6D4Y0u48RtrWuauLKdrHRtMvbt4gkTlefNPquFx/DeW4b+z6GI4l4pyvh3C4nOcbXwOX4SjipV8XmWPxuIpLETp08tyTAZnmM1TpVZSeF5IxnezzyfG5hi6GbYvHV8bKhknDGfcQYulk2X4fMMbia2VZTiMTgsuy7DVI4f6xXzbN1gcpwsZzpOVTHU38doPw/4T/8ABLP/AIIkaZ+yD8R/2s/2jv2aP2SfFnhfwl4ludA8MXP7DH7dv7b37Q+geM9ZcaVpGg/DTSrrxJ48+H+r3nxn8TeNdQi8L6L4D07SruS4n1HRHe7i+1zi3684pYXLMryWth8rzDMs74grfVMhyjDKSXEOOxVapQyzCZLiJVb1lKeHxrzXFVqVPDZPRwOPxONnChl+OnQxy/G5pmGcZlg3meCy7K8owccbnGZZkqFD+wcLhadbFZtmGdQjRnTw+Aw2BeDxGDnSqVq+YyxCo4SjVq18DHFfGXjb9jv/AIJTQ/sd/swftLaL/wAE3fhF8KNe+OXgT9rH4o+IdA+Nv7Wv7aE3hfS4v2WzrcsHwI8Pa7pHx+8Lz3Xxm+Li6eLLwzezx3lpo76P4n1G38G+LhYRaWZzKjg8tzTJ6FKFPOsLifC/gjxEnhcqliP7U4mrcX4jwywjyThCNSVRVKuEl4gVMVRq4jDYurilhcqwU8Lh/wC1a+YZb6mX/wBo4+tmuDq4zEZVWoeK2I8MYYvMcHhI4XhynSocfYmXFHF1KC/cYDB/6k08Dj8LQxeHp0sVmrnHM/8AY6WHzD9Nv2Vv+CJ3/BH39qL4hfG/UNE/4J/ad4e+A3wsm8E/DbQ9e1D9oj9sNvGPij47w6F/wkfxy0ZJj+0FHo6+E/hPc674Y+Gdw8OlnULj4maJ8RdPnvYoPD8Vs/sPJcHSw2ZYuc6OJw9biviHK+FsRhKlb2WbcL8MY2pw9iOKKjlUnehn3FWBz7DZDToyjCWTZHSzn2mMw2f4CeH+To8S5niKXDqTq4bG4rg/JOI+JsJiKWGlLJs04sweEzvI+G48tGnJY7AcM18FnWcyrQalHiXJsLShhcRgMxp1fub/AINXvA/hf4Zfsuf8FFvht4H0v+xPBXw9/wCCwX7XXgfwhov23UdS/sjwv4T+Hn7POg+H9L/tHV7u/wBWv/sGk2FpafbdUvr3UbryvPvbu5uZJZn+TqxUatSMVaMak4pb2Sk0lrrt3P0LDzlUw9Cc3eU6NKcnZK8pQi27JJK7b0SS7I/p6rM2CgAoAKACgD+N3/gmB+yb4g/a6+Dv7avhjSF+H11onwl/4OmPjx+0B8Q9F+JAvZ9G8S/Dn4YW3wpuvFXh3TtOtvDniW01jxBqltqcMWl6RrlvpuhXpEyajrWnxhWkeWxo4bi3hnPMZShiMBkuG4+p4mhyQq154jibwu434Myerh6VXloyeDzziPLMdiZ1K1KeHwWGxOJwqxGMo4fC1+mriJPhjjHJ6E6lLHcQ5dwzgsFXjJwo0pZP4k8C8X4761UhL20KVfKOGsxwtH2NKu6uNxGFoVo0sLVr4mh+q/7b3/BIGy/aX+IHxHuPhFB8F/gL8PviP/wT/wDjp+y5qM3hTw1J4Z8RD4r+O/ix8H/iR4A8T6n4e8GeG9I03W/A2mJ8Nr3T/FFw3i3T/EqwX6WGjWEsd3Pf2XkrDY+j/rXXpVKNarjM58BeJOHcDiMRjKWXzzPwh4z434tzPCZtVwsqeKy3DZ9HO8iy6jmOVfWsfRjRxmKlSpVMvwEMZ3UcbhIy4UjOjOMMuq+KGCz3EU6OGninkviHwPlvB1KeWKuqlHF47K+TNMdDC5gqGC9pLDJVaixGIVL5Jk/4I9ftEfEHwD8VrO8+Bv7H/wCzt8QNa8F/AXwJ4d8Q6T+1r+2n+1J4h8VTeAf2l/hP8bvihq1143+Mvh7TNJ+GHw31/SfhjbL4Q+Guj/Cjxn4pu/Fn2G58QfEvQ9Jt7iC7+vyzHYTAZ9w7ndN4rD4PA+LPhrxvjMnp0sJUxFHhzgXH51jauCxuaySnxDnsZ51iIZFGlT4dyvBUqmYTxdXFVs3Syn5LGYPE4jI83ySpKhi6+J8MfFbhGhm9SeIw1CtxBx3wZLhbK8bhsmpOdPJMsU2q/EVaeKzvF1aawlHL8H/wlQq5lsfEP/gkt+1fbeAfCWkeGvB/7NnxJ8ZeH/jN+318RvCXxA0D9p39pf8AZE+O3wN1n9qX9ozxB8XvhX47+G37Rvwg+G3iHXdV0fQfDmq2mn/GL4Ha/wCAW8L694hsbC80rxP4ittJgF38Pl2X5ngMk4Wy3BY2nkud5L4R8FcAw4pwHPXjgs44crZzPMpZpkWIjHA8ccK4mOY4atlGAzT+ysTl+LoZivZRp57iK+B+oxFfAYnNuKMwxuEWaZVnPiM+Lp8P42EL4/KHwjw7kEKOAzSnOGJ4Q4lo47KMXKrmOXzzGhmGV4nDQrToVsBCjX/WP4rfsbfED9oD/gnvoX7Jvxk+Ns+tfHSx+GnwcGpftF2vh+G4Nz+0N8GdQ8G+OfDnxdm8KvLp0Wp6e3xW8FaX4l1Pw/Jcaa+saW13p73OnzXfnwfV8S4qFfirCcU8I4fDZXiOHeMsu4w4YwmPoXwKq5Tj1iI5bmOFwdX9zgM4wEsXlOYUcDWk8DhMxr/UJznh6Dfg8PYVUcixmQ8U+1zXBZ9w3xDwtxBHD4uo8V/ZXEuW4/KsQsDmWIpRrVsflOFx0J5dmeMoKpisbgMPjMdh26tei/g34tfsHfteftffHT9nP4j/AB9/Z6/YQ+C3jv4F/Fv4I/EHxh+118KvjL8Yfiz8XfiB4X+CXje28d23w6+G/wAMfEHwD+Edt8OdA8f31tcab4k/4Sz4veOF8L6TrWo2NhbeNXC6hJz5PDB5bxLDifB/WskhSqZ/i8TkeFlSzKWe5hm3BObcGYKnnGbyjl1KrlWU08wwOaU5rJ/rmNxeR5XTeGy+FKdWd5qsXjeGMdwzXqUM4rYzAYbK8LneJpyy2nk2GjneCzfGY/A5TCeYzWa4lYfEYX6tHNIYOnDH4uf16pzwox8U+Hv/AASw/b01D9qz9mj47fHTxR8KvHOt/s//ALT/AMZPih46+Ofir9sX9q34n+LPjJ8NviF4R+Mfg7wXo3wz/Zl8T/Da0+AH7MUPgLw/8Q/DenXXgfwNf3llr8+gTmLxdpdraeZ4m8bKcuVDKIUMTJYTF4vwc4k8Ps7hDmzzFZnxfnvDWXZfi+L8RxBmTw+YvLsfn2VzxsMjoU8Nh8ty/OK8adGtUynA4Kt6PFNaOaYjOKeW028DW8Q+FeLeH6dabyzCZHwzkHF2BzmHCqyrAxr4bF5hhsnhXw3+seJqVcTj8fl+HliIJZ7jsblXk/hH/gjR+1b4K8Nfsu6/4j+FH7O/x08X/Ar9lrVP2M/E3wzvf21/2ov2ePC+q6F4R+Jmu+OvhP8AH/wp8UPgt8JItfluNVj8V6/YfET4M+LvBN5DY2n9l3Xhvx5d6laSpcetia9XFTzKrDDYWliOKeD/AAwwOMrYqrisTS4X4n8PuGcx4PxVN4SjKhS4r4azvLauCzSLf9hZrlmPp1sDQdXDYzGYqWM6dJTqwjXrzw2U+JPi5xTlyjQw1KtxDw34rcQ5XxZPDVZz9tPhriHh/McBHLacqdbOcqzfCe2xmKVCtSy+hQ/om/Y7+B037Nf7MHwT+Bt1ovw48O6h8OfA2naLq+h/CCHx3B8MNM1yaS41PXbTwKnxP8WeOfiA/huPWL++/s648W+KdV1m6hIubo2ZmXT7T1M7xtDHY9VMLUxdbCYbAZRlWDnjaWEoYh4LJcpwOT4OLw2CX1bCUYYbA0oYXBwq4ueDwsaOGrZhmNalUx+J8zK8NXw2HrvE08PSxOMzXPM3xEMNWxOJh7fO86zDOK0quLxdq+Oxk6mOlPMMe6OEp4/HyxOMoZfl1CtTwGH+la8k9EKACgAoAKACgAoAKACgAoAKACgD+Yf/AINYv+TYP+CjP/aYT9rv/wBV7+z1QB/TxQB+If7fn7J3/BQr9pP9qT4d+IfCPhn9jj4yfsV/CbRfD3ifwz+zZ8ev2gfjl8JNO8c/tAadq0uqx/Er42eH/hx+y78XtK+JXh7wJ5GlD4Y+ANW8UHwhY6/bXPjPxFoOra0mhxaDy5E8Zl2eZpn2NpYXEZjhMThafAuJhWq1IcL4b+zowzPO6eDqYenSXGWMx2IxeEwGdOrinkGS0aTyRYLNswx+Nh05v9WxmS4HJcHVxOHwuNo4x8ZQdGnTq58pYpxwGQLGwxFSrHhalg6NLGZrgKdHB1c+zHEyweayxGTZdRwuO4T9oD9g/wDbv8bXP7a/gb4b2X7Ltp8O/wDgqB8PvhJpX7RnivXfir8TLTX/ANmTx1pnwg0H4F/G+9+E/hO2+Cd7bfHzw14i+HXh/Th8NG8R+I/glqVj4qtmvPFNlFpV40Ft00sBlk1DhbF1sdPgrKPF+p4kZXmcKVCPEWaZBXzfhLiDH8LZjljr1MBlmY5jnPC1aazehmuaYfBYDiDG0/quJxGV4SWPzhjcVgsTgOLMDhsKuLqPhxT4HxGVTr1VkNLN8uxfGeJ4e4iw2ZrDrF1MFl8OMqlDMcqnldGtjP7Ey+WGxWHWOxf1R9v+xv8A8FJo/wButP2hvGngn9hn45fCD4T69pngz9jvw54//aW/aC8NXX7MnwWttO0/wzr3jXw58ItG/ZF8Q+CNb/aa8baFDqN14h+IGu/EDUptPtLq2+Hvg/xB4Z8Kpqt/rXbkOOrxx+bZxxFyx4g4rzfNZcS5/lS+uYzBcL5lmssVHhrhmhjXgaWAwMcIqNXOIwnhcRxRmtPmzTHQyylgMvwHkZpllHDZFknDvDTlVyThTh3I6WTZLm7+pYXNuMMnymNGOfcTYrBLH1cXDDY/mw+QU1h6+H4ey9PH4bLq+e4jEYyf2n8VtT/b7+IWlXGr/C/4Xfs/3On/AA//AGg/if4K8XfAH40+JfEvh7wb+1N+zj/wj76R4S8S2nxNu/gx431z4YeMLDxLdxa3/Zo+GXivwZ4oTRNT0qDxDf8AhzU9G8TXHkUoTrYfIsXjsHhcbQzTJOJMPnmSYmo6Fbh/iDBca4nDcKZ9gsR7DELMsNPI8gw2Z4jLcbQwdSWE4sjiKToZnkuFp4j3as6VOrnuBwlfEYPEYHG8J4nJM8jTVejmeX4vhPLsx4syTFYaliaUcMp5lnmOyjDZnhsRi6mGxfDlKli8JGnmGZ4bB+KfDT/gnr8W/Cf/AATE/a9/ZEudS+EXhn4r/tTab+2PregeDvBd/wCJYf2dvgTrn7T6eL5/Dvwt8D6o/g+x8SH4Y+ArrxBbC91qy+HOjXGo31x4g1vSvAmlx3trocWPFGXSzLg3hbhLAY2ePrcM5JkeUTzrM6UsHUzSWX8T1+I683h6dbNKuFwWX0MY+HuH8LVxeNq0MjynJ6GIxEJRnGj08LZnDLOO8x4xx+Chg8NmfE+Azt5Vl044urhcPl3DuQ8POdTEVY4CjjM3zieRz4hzqvCjg8PUzvOMw9n7WK+tYjyn9tj/AIIrWv7WPwsbxFpX7QXxq+G37UXh39gXWf2NvBUHhH4qQeHv2ertdW8HXFlq1h4s0q7+FHjHxdD4I8eeKhpdv8Sr7wxBpuv+JfB+jaTZy6Y1zplpbr6nGslnPEniLnmROXs+P+L8vzzFYfO1G39k5Xn6zTLsun9TVWtSp4GFXGZphcujisRgIcS4mpmDbcvax8Lw/oy4e4a8LeH8+cW/D3K8Hh1i8jbdenmryXA5TmmZ5fUxqo054qpQwawWFxtfDYfExyxzw0lThXr0pfm5+0H8ItU+An/BcT/g3a+DOueNvFPxG1n4bfso/th+FNV8a+M9cTxJ4h13UNN/Z4+K8d5Pda2mi+Hf7Qs7acyWOjSPommzR6La6dBcWyzxSM2/iNm2HzzHcQ5thKVSlhcZjY1MP7eEIYyvRhiKFKljMyVOrWpTzfHwprG5vWo1HRr5piMXWoxhSqQhGPDbKcTkWXcM5RjJ4eWLwGWwoYqODlUll9DELB1ZVsHlXtqdKtDJ8DUlLB5RSr01Xo5ZQwtKs5VYTnL+nWvx0/ZAoA+K/wBiD9nHxv8As1fs/wDiT4VeOtV8K6t4h1j45ftTfE22vPCV9q9/oseg/G/9oD4mfFbwpaT3GsaHoN8ur6f4e8Z6XZ+IYI9Ols7TWoL+302/1axit9RuuLMMNPF8DcL8M03COPyXwt4Z4IxVabawlTNcm4Zo5NisRh6kYyrTy+piqcqmHq1MPSxMsO1KphKVS9JKh+64t4wz6WuD4g45x3E2Dpr/AHmlgMTTy6FOjioO1KGLTwlTnp0q1ailKFsRK8lH5g+Ff7MP7an7Mv7Ef7HXwL+GB/Zw+LPib4HaFd+EP2h/g14/17xBoPws+Ovg7UtL8QWy6f4U+LF18I/GfiPwhqfhrXL/AEfxDYPqnwnudN8TwWuo6BrMOnQT29+n02d5jhc2zvCYirg/reTf6l8PZBVo4hxoYvL+IchyLhPAYPiDDKH1ijjsJh8VkWZ4aeAxEqE6+AzWlmVKeGzPL6GFn5mWYDEYDLuIoUcTDC5rj/ETjLi3A4iCqV8NiOHuKONuL8/xHD2NhehPCYzG5TxFgHUx9BYungc1yyWCUcdleMxGJfZfscfBL48fsbeB/hf8KrnwP8NtZs/jd+0t+0N8Ufi7ofwu1bxTD8L/ANlrwt8R7Txt8TvDng34Q/bvBGj2+veDNC8U2WheDJZdb0/4bHVNb8Wal4g0HwvawyvoliTxGFxFLIchljMViMHwj4b1cFTz/G0FRx2e55geJ8seFwNTCPFYyGFwMMv4mzXB5RReaZhmGEyLhXKqTpVqFPMK+XTGjiaVfiPPlhMLhcZxPxrlGKhkeEqzrYXLsqfDGGybH42pjY4ei8Rm2Iq8M4fP82r/ANnYDLMTnOfZrTWJjjKmWwzfV8HfsH6v4o8F/wDBQrw38fvGl3a6z+3Z8YPHN1qvjL4J+K9V0fxn4c+AEfgzw38LvhJ4K0/xPrfhi0l0LX9B8A+H7n+2bGz0zWNCs9a8TeI/sGoatFqE93N4WIwuExfBnCnC9f27ll2OzfiLiRKUXhM24lzbjjHcRVX76lLGZVPh3C8KcLYqjiqGHlicqyX+zp0Vho06lT2aOIxWG4wz3ibDqlThVyfh7hvhz36v1rK8nynhOlhcTXjyOCwGZ/67ZxxnxPl9bB1631fEZjgcc6scVGphqHxZ8Of+CN3xK+Afjz9qbWfg/wDtGaz428E/ED9kX4O/s/fAnwL+1BfaF8ZfAMerfDe/8f3LeHPjb8KrX4R+F/CWq/CXw/pur+HtD+HFl4fvb/UNCtPEPxDubvRZphoUcntVM/x9fBZ5Ux+ByzM82zXxPyfjaq66r0oY/Lsuy/giOLrVcyTrYvK+L8fieHsyy6jnWEwuLpZZlVLh7E4anPGYSvRXiYbIcFhMz4Zlg8bmmBynJeCOJOG5KhWpyxOFx2dVs8p4SOHw3JTo5lw9hYZrRzrH5XjcVhqub51QrUcTXWExNSrLw7/go3+z/wDtDP8Asff8FQf2vP2i/B3wT+Dev65/wTs0/wDZt8L/AAj+BHxE8S/FXRLrQ/AvivxB41vvHnjDxt4j+FHwZL30moeIV0LwL4VsfB92nhXwxDftd+ILq81uXTtM9PKcTgcJSzjC4bEY/G4ni3jLJ+JsY8dRpUv7MhkeTZhlGDoqtDF4l5nm2ZrNsVWz3MnTwdOdPLskwdCliI4OeJn5uZYTG1qeQyxGGyvCYbg7hXiTIsNUy/nvmdXiXH8MYzFOjhpYagsoyTKocKYWOT5Z7bHVfrGbZxXq1MPH2UKv6bf8Exv+UbH/AAT1/wCzHf2Tf/VC+Aa/WcP/ALvQ/wCvNL/0iJ8wtl6L8j7irYYUAFABQB8efGD9nzxn8Vv2sf2T/izfap4Zf4M/s5aZ8afF934VvL3Vf+El1P44+M9A0HwJ8OPE9jpMejTaFc6V4R8Eat8V4Zr6+16z1Gw1XxHpradpd6slzd2GOVU5YPiDPM6xChP2vBP+q/D7puTrYHE5zxHl2Z8V4uvGShCksVlPD+UZTg61CdetUw+OzzC1qeHw9bmxKzS+MybK8pocsYLjDAcQZ57WC5cXl+R5LndLJcDQmueU5U+I81wmdYilUjRpRrZLluIhVqVqMacU1z9nzxp4q/br8B/tJeI9T8L3nwr+EX7OfjH4efDPwz9s1WXxXpfxd+KHjfRr34geNLjTJNFTQrfTn+H3hDw34X0fVLfxBcaxnUvE1lLpVnY3H2m9eUU3gMTxrj67csZn+C4OyLKZUpOUMHw/lGK4izniXDYhT9n7GtnWfYjhLEOFBYiFelwzhJ16tCdCjSqPNP8AbcPwpgqUVHC5Pm3E2f5tzylGWLzbEZZk+ScKToQgpQq08py3FccxrTryoyo1M8orDwxCqVp4bkPirqf7bHjez8Yf8Km8B/Bm2j+G3x+k0Bvhz8W9Z8Qab4M/ao/Z1vPhppb6xbTeNZfhj4p1T4X+JYfGHim+hsr/AE7wP448M6nd+BJtJub270PXrm+teKnHGVaWR4/E4bCYzD4mPGODzzh+pVlhp4aeG4hzHLeEs9wmMrYOvVq1aOGyjBZvisqxWEwlDHYXOcRLB42dLDZRmGO6a3slUzTB4TE1cLWo0OGMblOcexddPEyoYTG8RZNi8NCvSpRoV6VfEYHDZrgsRjKuCqxwsq+FhjKeaZZhPgb4Wf8ABOf9o/4B+PvBf7WPgLwJ+y/4k+NmnfE39qTxTe/svyePPF3gj4GfDLwL+05F8MjL4b+Cfxdt/gx4l1TSPFnhHVPhZaa7rmtP8EvDuieObr4ifEy2t9M8LpfWVxc1l2Gr5BQw2BwMqecxxXAuI4OzjMcdUqYCrQqLxG4j8Qsnp5bhYwzCVXhPJv8AWrMOGIZLiMVSxVXK8vyXMqVajUwSySXHj6dPO8RicdiqUMqrYfivJeJMqwWEhDGUMRHLuAcPwLmk81q8uC5c/wA8WDwefSzOhRrUsNjsNDL60cZGvVzmPoHgL9kL9tn4BfBXwj8M/Cvhj9j/APaL8GeM5v2hPEvxy/Zw+KOs+IfAHwm8LfEr45/F/WvixoGr/Cvxp/wpP4q6v4h+HXw2i8Tax4Fu/BHiDwF4WfxHpaw+KtNfRNWkbQ4+TGZS6mR5fwcnhc0yfKuAOFuEMlz/ADTDypZjlmbZHl+aZdm2cYjKKFSvTx2WZvhcyo0MBl1PN8NjsjwuS5fl1HMK9DHY/EUeuhiqv9pZpxK/b5dmub8a5rxJmmV4LFSxOHx2T4vC5Rh8uy2jmtWnhnhM4wOJyWGbY7MpZXWwmb5jnGa16uFoTw2BdT4z0P4Caz+y5/wVi/4NvP2ffEXiuLxtrnwp+A37fPhXVPEdrDd22mXd7b/sy+Lriaz0G11Ca4vrTwxorXP9h+FrS8me6tPDunaZbzkSxMo/LfpXYynjfC3iKdKpi8RDC5TwRlSxuYOEsyzR5Lj+FMnnnGaOnKcHmmczwMs1zNxqVk8fjMRatW/iz4+HMNUw2KqSq0cFhZ4/O+J86+oZaqkctyuOf5zm2eQyfLVVjCby/J4ZhHK8DKVKhzYXCUpLDYZNUKf9gFf5SH3gUAFABQAUAFAHxl+3P+zt42/ab+E/w98CeA9U8LaRq/hP9qD9lL416jc+Lr3VrDTZvCvwL/aA+H/xW8W6fZTaNomv3MniDUfDvhTUbPw5az2dtp13rU1lb6nqukWMk+o2/wBPwTnWF4b4wyXiDHU8RVwWXYLjPD16WEhTqYqc+IvDzi/hLBOlCtVoUpQpZlxBg6+Kc60HDBUsTUoxr14UsNWxzOm8bwtxpklJqOL4j4aq5NgqlS6w9LFTzTKscqmKnFTqQoeywNaLlRpV6ntJU0qTi5Th+bn/AAUJ/wCCYPxX/a/+M/xiOkfDP9ma88AftC/DDwF8L9U+Oer/ABU+Onw2+Kvwm0bRBquneMbvxj8CPBOh638G/wBr/W7HS9TbVvgHq3xO1nwVd/CjxRJJ/pMtjpmm3E33Phtx1lPCeCyyOY4/iLDVMi44pcYvK8uy/Js2y7iKjho5HWw+W4TF5rVo4zgPMsbiMoq5VxFn2SwzCtmnDuLpQWG+t4NUa22cVsRVo4Gvl0KWKx2E4XzfIcNRzGrVwcMDmOPxWcV8Nj3mOAjLGZnwzReZYfG4rgvF01gcVm2AxE/rMKOfY2pgf0K+LP7LXinxb+0z/wAE+/ix4N1Hwvp/w+/ZEuvjvH4u0nWr/V4fE2p6T8R/gPffCnwjD4StbLQ7/S9RuNP1Wa2udcGs6v4fS30pJLiwk1K8C2DfL5PxXSw9HxUqZpDEVsdx/wAJ0cowtTDU6UqVLNf+IlcE8a4mvjfaVqUqWDlgeHMxo050I4qt9drYOlKhGhUrYnD8mFwOGy/hDIOFsFz8mRcUcL5pSnWtyyynh/gTxC4UdLnjeUsdPE8V5VVpwdONCWGoY+pOvTq08PQxPsfhbVfin8UPBnx38P8AjrwRpHgK8t/GvxQ+HPw3uodU1y8sfGPgOHTIbDwn491BdX8N6JqWkzarc399a6nZWmnappiS6VNe+HdY8R6Ld6bqt98XxJleDxHDmBo5bjnWzHPOGMw/tXDYiFOnTyjN6uYZ3llLBqrh6uKdbDVsuw2WZvCrOFLFQo5kqOIwdDE0alGPuZRj4ZVxdGvUpVauVZJm/C+Mw2Kp+zlXzGhPI+Hc+zT2dPnVBVMBm+NzTJIRWJlGc8t5q88NiJV8Nh/zP8N/sMftVfAH4T/8EufFPwftvgZ8T/2g/wBgf9njV/2dfiN8PvGHxJ8bfDn4YfFDwp4++GPw+8LeM7rwV8U7H4S+OPEOialoHjb4YeEfEXhybxB8KfI13QV1jTtQg0G/ubWWL9kzjj/h/P8AjXxgxleGbYHhjxUWHnRxiwWExWcZHj8m4ip55kGOxGVRzKjhcbh/Y4jOMBmeDoZxRqJY6hicNiKssK6NX5LAZJCHDmW5bjK3JmWQ8e43jXLauHTrYXFUMfh+Ncqx+T4n2nsKlCri8q4to4jD4yEK1PC5plVGjUo4jB4ipXp+DaL/AMEt/wBpT4ZX3wq+Kd98O/2Qf2y/HF94P/avg+NfwJ+PHjLxd4M+CPhD4tftZ/H67+POv/E34L67qHwN+NU2qw6AmpS/CXXl8RfDjwt4m8V+ANK03UbPVdHu5tQ8N3V1+OeG8Tl2c8I4HHcS8N5O+GvC3hjhzjPB4HC4jimnl/htw/m+TYrD5xl2EzrK4RwHE2YZs+Jngsuz7ly7NsBl+Hqzx9OlSx+D9STxGLxUM+xMI4TMf+IgcUcaYzI8HiJVsBjcJnOUcMcO5Dg1mdWhRks54TyXhLC4fA5hissr4Su+IOJnChgvbUfrHxP4k+Aviv8AZf8A+Cv3/BuX+z9448bJ8Q/Fvwp/ZY/bP8K674st/wC0f7NvL22+AvxZnbTtBGsTT6sPC/h2O5j8N+FF1SVtQXw3pGlLeqlwJI1/rX6P3EmC4t4g8ROIMvw2Iw2Ex+cZJGl9d9h/aGMeC4fWAq5tmn1a+H/tfO62FqZxm3sZVKf9pY7FclasrVZ/nWe4KrgMmxNOrRwWEeKzbP8ANqeXZZ7V5Zk+HzzijGZ1hciyt1406jyzIcNj6OTZc3Rw6eCwNBwwuEg44al/VpX9UH54FABQAUAeV/GL4QeHPjf4Nk8DeKfEPxU8MaVLqVjqjap8HfjL8VfgT4yW408yNDBH48+DfjDwP4zi02bzWF9pMeurpuogRi+tbgQxbOXEYSniamFqTqYqEsJWnXprD4zFYWnUnPD1sM44qnh61KnjKKhXnOFDFRrUYYiNHEwgsRQo1IdWGxlTCLExp08LUWKoLD1HicHhMW4QWIoYnnw0sVRrPCV+fDwg8ThnSrvDzr4V1Hh8TiKVT8s/2m/2Lf2qPHfh79o39nD4W+GP2ZPEvwF/am+Fvw++E178d/ix4w8dR/tL/CPQfDXhWPwb4g1Px5d3Pw4+IfiP9rnxNYWaS+K/hb4o+IPxm8GeIdC8WXs9nruqS6fBHq0+P1atmdalhM39jluCw3iJk/HSzLh+nRw1fE4bKsfwxmtPAUMko0MDl+WcRRxXD0svp8TU8TiFPK8Tg8RXwc8Vk1LB5h34XMaGUVMDm2XLFZhmGD4ZzfIllGb1p1cE8bmVfiCoq6zepVxWMhw3Xp53T/tLhqOB9m6mDrwwVanTzitPL/rj46fDH9prxb8MdQ8MeA/DX7NHiXVfhh8UPg/4p+D+jfGi51rxlofxZ8E/D628M6l4hsfibf6l8MNYb4MfEy+8QW+vr4J8e+BdI+KU3he507wz4sOb291PQ9O7cZi8biM2yviJ4HASxuH4n4hzHHZZhq08HCjlWYYLNsvyrFcP5z9XqYnLM9wizOnja9B4FYOrSw2IyF42pgszrY7D+Nk+CwOX5PiOHJ4zHPA1uDMtyOjmdWlGvVecYbE0J4yOb5OsTTw+b5BisLl2Fw1WFTHU8TOeYYrHRwsMRlWChjfhSP8A4JJa7+0h8R/H/wC0h+1P8RPG37Pfxb8XfH/QPjx4J+HX7G/xi+2+Dvhprvg74OeHvg14a8Q634y8ffBrSYviD8UH0fStU1afxjB8N/Cz+HZta/svQ570WP8AbN5xYTKaOV4DBxwOPxc81pYzxCzGpiKcI4PAYN+IqyHDZrlGXUObE11hHl/DeDhmGYc+Er5ri834jnPBUMLmDoT9bF51Wxs8ZhauXZdLK62R8FZC1iqX1nMsfDgrOeLuIMHjcbiI+xhClUzXi6aw2V/7VTw2E4e4dqTxU8ThnCj6r+yl+wp8ef2Qf+Cbuqfs5aV4t8J/HH9pPSbr4meK/hnq3xc8Rz+MfhV4G+IfijxVrl94E1fQ7/Uvhxoet6fofhOPUbLxtqtkvhaTU7jxnP4pi0rUUtNUs7iDbOqeKzLh7hDJcBXhkuYZXwrwPwpjuIMHSTxuRrD5Lk+Q8V5pw7zuTrx4fwazalwLhMT9UlXyzA5Fl2bTw7njK0NY4zLZ8ZcWZ9jqOLzDIs64l4mzyOT1qqp1c9wFbNMxzjKsvz2VOTpUcx4iqvA0eKMdRnisPh8biMVmGCpYiOHo0qngXwf/AOCSnxI+Av7V/wAF/HPgPU/h1qXw3+GviP4W+Lbn476/4q8SJ+0eug+Ffgr8Q/BPxg+CaeGofA9xo2seEf2iPjV44uf2g/H2ty/EzSdOvfGGteI9R1XwVqfiDS/Deqv3ZPLDZbm2a1qGAoZTktOrxNhMnyzLpyrxzHhPHcC8F8FcA8IZx7WOHlTwPhlLhWWcZRXlUzN1cbQy2thqGFx2b8RY08nOcRis3yXDQxuLnj8/xuEyCrnGJq0o4fB5fxdhPFbO/EXi7jPJVGpWksVxlkebQ8PqmAVHBywPDtCGCljsRleAyzLaXrn/AAbNf8kV/wCCpP8A2mt/bc/9RP4C18hX/j1v+vtT/wBLZ+h4T/dcN/2D0f8A03E/pPrI6AoAKACgAoA/z8v2O/2A/wDgmB8drv8AbW+Of7b37I2p/tFfEz4of8HE/wC0F+wv4P8AEemfG/44fC8+EfDnxB1bwXr3h28v9H+HHxL8HeH9V03w74i8SeKtTu5JNJk8RX66wtm2rNZ2Fhb2umXU/wC0OIsk4ei/Z1c6w3GGJp4mXvU6C4Q4C4p48rxnBWlN43DcL1svouLSpV8XSrT5qdOcZaVqfsci4kz1vmp8OYTIsXVw6Vp4mOe8bcK8FU4U5/DTeHxHFNDHTck1OjhKtKNp1ISj+s/ir/gg5/wb/eDv2sfCv7LOufsAy6fP4j/Zs+J/7S138SNQ/az/AGstO8LeHfDPwu8deAfBOsaXq8V5+0BG8DzHx3DrLavLeQ6fYWOlXYuh+8WROPC4vD1lxrVxFejgMNwRl/BGZY/F4urClh6uH41xHHdClJ1ZuFPDQyxcCYqriqtafJOGPo8rh7Co5XicNXo0+FHRpVcZX4szviLI8FhcNTnUrwxPD+W5FmDapwUp4iWO/t2jh8PRpR9oqtGV+b2kUsnwL/wR1/4NP/ib4I8d/Ev4f+HP2afFvw8+F+o6JpXxG8b6L/wUD/aBu/Cvga98TajBpHhdfFWur+1CNN0ODxTqdzBYeF73ULiCy8R3UqQ6LcXzsBXTUTo4TA46snQweZ4yOXYDEV06NLE5jOMJxy6nKpy/8KDp1aNX6jLlxXsa1Cr7L2dalKfPzReKxmBi1LF5fgcXmeNw8Hz1MPluAhXqY7MakY3tgMHHDYl4rGq+Gw7w2IjWqwlQqqNHRv8AgkP/AMGl/iH4deL/AIu6LpH7MGo/C7wB4ls/BvjX4gwf8FCPj/8A8Ih4X8Vanbz3ej6Brevv+1EmnWGp67aW1xeeH7We4WTxBaQyXWjC+gUyVFaccPhcsxle9LD5zXxuFympUjKLzHGZbg55hmGAwdNr2uIzDA4CnLG4vL6cJYzD4TlxNWhGjOE5aU4SrYvH4GklPF5VRwmJzOjGUXLAYXH46llmCxmLd+TD4PFZlWp5dQxlSUcNUx0vqcarxEZU16J4V/4IV/8ABr/44+FX/C8/B/wo+B/iT4MjxDpHhGT4p6P+3V+0fe+Abfxb4g1HRNH0PwpdeKof2m20a08T6tq/iXw7pWn+Hrq7h1i71LXdIsIbN7rUbSKXprYXEUK+V4atRqQr53iqmCyWk4tyzjF0sbj8uq4bK7X/ALQrU8wyrM8FOGEdaUcVl+NoNKpha8YcyxFD2eaVXVhGnkmEnj85lOSgsowVPLqOcVMXmfPy/UMNTyrE4fMp1sV7KnHA16OKclRqQm4vg5/wQy/4NfP2h/F3jnwB8B/hP8E/jH43+GkrxePvCnw1/bk/aW8Z6/4U8vUJ9Iln1nS9A/aXvru1sotYtbvRpb8xGyi1i0u9KkuF1C1nto8sLGWOyynnWCjLFZRVqYenTzKgnVwcp4uhPFYK2Ihemo4/CU6mLwE3JQx+Ep1MThJVqEJVFri2sBmMsoxr+qZrCFecsvxH7nGRWFqU6OMTw8+Wpz4KtWo0cdS5faYKtXo0sVCjUrU4yo+C/wDggT/wQQ8Z/tYfHb9lK3/4J46lY638C/hP8CvitqXi6b9qn9rmXStfsfjnq3xY0rTdIsdOT4+Ld2d1oD/Cm+mvrm4nkhu01e1W3SM20xfDK6qzTAcRY+CdKPD3Gf8AqbVpy96WJxH+p3CvGH12nJWUKP1fimhgvZSTn7bCVavNyVIRVZiv7OxvDuCn+9lxFw3mXEdKcfdjhqOW8Q1uHp4aondzqVatF4mM42jGnJQaclch8f8A/BE3/g1l+FPxg8N/s+/Ev4dfAfwH8cPF1xolp4d+FHiz9uz9pLQvHmp3fieVrfwtZx+GtR/aZg1OC78VXCtbeFrW6t4J/El0rW2hx384MY1y7/hXxeIwGV/8KGNws50sRhcH/tFalXp4ZY2phpQpcz+t08FKONnhFfEwwc4YuVJYecajWO/4TMFTzHMf9hwFWlKvTxeK/cUJYanXeFqYtVKnLFYOnioyw1TGNrC08TGVCdVVYyguD+BX/BGP/g3A+MFx4p0vxD+xr4Z+EfibT/2r/jl+yT4B8J+O/wBtP9p2y8R/F/x18C9Xn0/Xbn4eaRcftFWGoeIJr+wtp9d/sHSrXUtT0rS4Zbi+Pko0wvL4f2llHCmZYV+1xPFXDOd8V0cqpfvcdgspyDinPuF8xxVanC854TDVsj+tYjGRpxw+Gp47DUq0o1NZzjpf2fmnEmAxC9nhuGsy4TynEZpU/d4Kvj+MODeGOMMqwsak7QpYqtT4lhluHw06jrYzE4HEVMPCUXyQ9I+Hn/BD3/g1y+Lfxb8X/AX4XfDD4G/EL41eAv7SHjH4V+Df26f2k/EXjvw+dEu47DXlv/DWl/tM3OqI/h3UJodO8RpHbyN4e1GaHT9aFjeTRwNGA/4VMvnm2W/7fllJUpVMfhP3+EjTr1JUcPXdenzU/q2IrU6lDDYq/wBXxFanVo0as6lOcY1jv+EzGUMvzH/YcdiXKNDCYr9xiKtSFBYqdGNKpyz+sRwjji5Yayrxwko4p01Qkqj+lf8AiFx/4IUf9GNf+bM/th//AEQVAB/xC4/8EKP+jGv/ADZn9sP/AOiCoAP+IXH/AIIUf9GNf+bM/th//RBUAH/ELj/wQo/6Ma/82Z/bD/8AogqAD/iFx/4IUf8ARjX/AJsz+2H/APRBUAH/ABC4/wDBCj/oxr/zZn9sP/6IKgA/4hcf+CFH/RjX/mzP7Yf/ANEFQAf8QuP/AAQo/wCjGv8AzZn9sP8A+iCoAP8AiFx/4IUf9GNf+bM/th//AEQVAB/xC4/8EKP+jGv/ADZn9sP/AOiCoAP+IXH/AIIUf9GNf+bM/th//RBUAfhL/wAECf8Agh5/wS6/bW+A/wC2l4z/AGm/2Yf+Fl+JfhL/AMFI/wBo34B/D7Uv+F1ftD+Df+Ef+EvgPwb8G9V8KeE/sfw/+LXhSw1X+yr/AMV6/P8A27rdrqXiW++3+VqWs3kNrZR24B+7X/ELj/wQo/6Ma/8ANmf2w/8A6IKgA/4hcf8AghR/0Y1/5sz+2H/9EFQB+ZXxy/4I8/8ABGTwH+1Xqv7JfwH/AOCKXxP/AGqPGvg/4b/DT4lfEnXfBn7e3jv4W6F4DsPixr3j7R/B+i3C/HD9s3wDfeJNfvLL4ceI/EEum+FYNXuYNHjgnliTzk3TkM453jMzg2sBleT8SYLhjMM4r3rUqOPr5LlHEWNqQwOFVXMcRQyrJ88y3F42eGw1Zx+s0qKXtqtGFTTNYxyrC5TOc/b5hnWW5tm+AyynCcKlTL8szCjk8K08ZVjDAUHj82nWwGDp18RTnVqYTETipU6NWVPk/Hn/AATF/wCCBngj4r+P9Hj/AOCR3xS8Qfs3/Bf4/fDn9lr44/tW6d+2B8eYPB/w6+OPxKm8DWFlpEXw+vf2qYfiD4p8F+D9d+JvgLw58RfHOkaYtt4b1jW7pbHS9dsNC1m/s9MhSzytkUG3gKHGOe8QcNcEYnEQqThxFm/DuYZzklaEqdGMquV4TN+JOHc74Z4exmLg4ZjneDp0q0cFgsZhMdVwzmUsmwuaValOVfF8OcK5fxpxVgKTjGpkeQZhl1LPXNVptUMxx+X8MVqPFeZYLBzl7DIKtOvRr4nHN5fH65/af/4N9/8AgjL8Dbb4caP8Kf8AgkL8V/2m/iR8VfFd94Y8OeFvAH7Tn7Vfhjwh4Zt9G0DUPE2t+Kviv8WvF37RFp4I+Gfhq307TnsdHk1e4udZ8V+JL3TfD/hrRdTuZruWx5FWr1Mxp4ChhZTjHLMxznG46tWo4TBYXBZdXy7CPD0qteUfrudY/F5rhKWWZRhlKvXoU8xzHEVMJl2V43F0uv2VGGX4nMK+IjBUsZl2XUMJRpyxOOxWMzN4qVKccNTfPRy3B0cFicRmma1nHCYGKw2HcquOzDL8JivljQv+CT//AARI+KXwc+C3j79nf/gib+0D8ZviF8XfGPxm8B6x8M4v2pv2iPCHh34NeJP2ePEuteC/i9bfFn466l+1Df8Awg0aCz8YaDfeHvh9JoviHX5/ijdtHdeF7V9Ls9cv9G1q1qc1leOyxvMMgzXgbL/EXD53USyuFThzNqeWSy3CYfB5nLDYnF8TYmpmlOEsjoc0MLQwWY5ni8xo5TRwuOxuCXsHneEzN/Uc4yPi3/UnE5VSU8xqSzpYXF5jPF+3wcZ0qHD1LLMJ9brZviPZThWxmXZT9RedYp5dR47V/wDgmB/wRk1r9nHwH+1j8C/+CFfxk+MvwJ1/4b+M/HnxG8Z33/BQzUPgxD8E9Q+G3iXxR4X+IfhPxvF8X/27fC8Wqy+Fb/whrVxN4r8F3PiPwVqmnxRXuj69fQzxk55ziqOSxWOxEpVMgxfDfCnFeS51Sp1JPOMq4xybCZ9k8KGUKEs5o5nPAZjlcJZZVwX1qrj8dTy/BQxeIhKJ14DAYrH16uVRp8nE2C4q4j4QzXIFKNWeAzThvMY5TiKqzOD/ALKxWBxeOp45YbEUcVelh8DPEZhSwKqwgviL4hf8EpP+Ca/iX/gp1/wRW+GPhr9hLxj+zr8Cf24f2ef2lvix8av2bPiD8bfjfrfjV77wj8IPiN4y+GyeJPFn/C49f8T+F9T0240Xw9r02l+EPFuho4ZNJ8S2Usg1LTq7eMMFX4bnj8FHFUquMwMMBDEzoxvHC4+tSwk8xy6aqxcZ4jKsXWxOV4qcPaUJ4nCVqmGq1aEqVWXDwnjMNxD9TxfsJLBYurmCw96sJwxmDw9bGUsDmWHrYapKNTB5ph6FDM8DUhU/eYPFUJTScpRX74/8Q0H/AARJ/wCjKv8AzY/9rX/5/NfnH9uZp/0Ff+UMP/8AKT9E/sPK/wDoF/8AK+I/+XB/xDQf8ESf+jKv/Nj/ANrX/wCfzR/bmaf9BX/lDD//ACkP7Dyv/oF/8r4j/wCXHzn+0x/wQZ/4IxfAHwb4b1fwn/wTE+I3x68d+PPHvh74a+BPhz8Of2iP2o7We/8AEniKLULtNU8XeL/EH7Qdh4W+HvgbRNM0nUtS8Q+MvEl7HZWUcEGn2Ntqet6lpel3io51nWKzLA5Zh69P2uLp5jiauJxX1TCYHA4HKcvr5ljsTicROjJyqypUFhsvwGGpYjHZjmGIw2Gw9BwlXr0CtkuSYbL8fmOIozVLAxwUY4fD/W8Vjcbi8zzPBZPgMJg8NCtFNzxmPo1cXia9Shg8uy6ljMfi68KWG5Z/Ifh//glT/wAEr/HvgnxTqHwr/wCCF/xj+I3xV+EXxh8XfBH9ob4QWX7fGt+FLv4P+LfDHhjwn4zsdSTx34+/bM8LeC/H3hXxX4Y8aaHq2ian4T1CfUbSKWe38R6NoV9by2q9NbOsRDB5TnVLOaU+HM2y3O8ZHOa+Fo4SOBxvDfEOY8MZ3lOYYSpSlWpYjBZplGaP65QlicrrYPD08TTxreIjShywynBrFZtlOIyqdLP8qxPD1sopYqtiXmGVcTZM87yvOcDjIVY4f2EsNUwmGrYLFPDZnTxuInTjg6lChLEz+iP2PP8AgiR/wRk/a2/Z0tv2gE/4Jb+NPhT/AGxqXjKz8KeBfFP7XPx18Raj4x07wrfXOlWHibw54r8GftNa14J1Hwv4x1Kyu08J+IYNcfR9Z0xLbxFY31z4d1LTdTutM/zDOMnwGCxWFxTzbF47h3D5/SyqnhKeW46lLH0q+LyzK8XDNcPg44PH47L/AOz8dyYp0Vg4ZnQoY/6tiqGLo0ZybLspzPH5lg8XgXldLK+IcRw/iMdVxc8fhZVMBLD4fNcXQnlmJxf1ihlmYyx+V4mFD2lV43KsZTpQmvZufyz4e/4Jjf8ABLK0+Num/BX4y/8ABBH9oj4SaldfCb4mfGvULzSf23fE/wAeNb0vwD8NNLee41B/h/8AAX9snx/43ubzxb4jk03wN4E0yLSEvfFvizUf7O0OG+/svWn08lm2KeWcT5jQzd4ufC+XZbjMRgsNllSVfGYvOcdPB5Rk+HrzwlPA08yzGGFzTHUKWKxVCnDLsnzPH4ipRwWErYiDjlGFeYcO4CplCw0eJc5rZRg8Ziszp0sPRhgsPTxOaZriIrF1MSsqyiliMAsxxdPD1IYfE5plOBd8fmuX4bE6XhP/AIJrf8EYftnxB8M/GD/gi1+0n8Kvid4c/Zw/4ar+H/wf0X9of9oH4y/Ez4qfCuTxHa+EItG07wv8Mf2mdXvPCfxWtvE2qaJpWseBPFgsLPSv7Ukvv+EputP0LxNdaLviq+d0cPmscHmODzXNci4k4T4UzjBYKWEeXYfM+Na2a4bIsbh+Ia9GllOJ4fVfIs7/ALUzudbD0csweXTzOrRqZdiMJia8YLA5RisRk1StluKy3JuIcs4ozbJ8yzF4mhi6uG4OwmVZjnWGxmQqvPN8Hm08vzzKa+V5VGhiMVmOJxX9kxVHOIfUJfP/AO1V/wAEy/8Aglhov7HX/BRY6X/wTU8Z/shftjfsnfs2eH/jZo+meI/2pfix8ZtLsNC+JKeJI/h74t0vWND+P3jLwNqWpRal4L8U6X4g8IeLNBSbTrzT47iG21vRr6x1WbqwWKxGKpPG4XOaGZYbA8TV+FM4p0sJKg8Nm+HyrKs8iqFSrhqUcbl+MyrOsDicLjKEo1ozdehjsJgasKSr+djKGEw86OGr5PicurZrw5PifJKlfEOpLEZbRzGrlGKji6FPEVXgMwwWPpKnXwlb2lGpCtTng8Xi3TxkMJ90/sKf8EBP+CSXxk/Yi/Y4+L/xI/ZN/wCEj+InxV/ZV/Z6+JHj3xD/AML3/aX0f+3vGnjn4R+EPE/inWf7J0H4y6Xoel/2prmqX19/Z2jaZp2k2Xn/AGbTrG0s4obeP9Fo4LCzo0pypXlKlTlJ89RXcopt2U0ldvpoeCoxstOi6s+qf+Ibz/gi7/0Zp/5sR+1b/wDPzrT6hhP+fX/lSr/8mPkj2/F/5h/xDef8EXf+jNP/ADYj9q3/AOfnR9Qwn/Pr/wAqVf8A5MOSPb8X/mH/ABDef8EXf+jNP/NiP2rf/n50fUMJ/wA+v/KlX/5MOSPb8X/mH/EN5/wRd/6M0/8ANiP2rf8A5+dH1DCf8+v/ACpV/wDkw5I9vxf+Z+dH7UH/AAS0/wCCP/7OniL4prpH/BIb4z/Fj4Z/s9fDvR/ir+0H8XNF/ac+Ofgrwx4P8H6rb6xqtxH8P7bx/wDtI6Fd/GTxP4c8NaBqniTxRofhN4LbSLP+z9LGsXPiTUYdEXzKdXLKcsRicyoVMryTDcR5bwrPN68qtWU81zKlk1RYqlleHnUzCrkWClxDlGHxmbU6UnLE1cdQy/CZhPK8cqXZUy6vOWAwmXwhmOcZlleMzjC5dSqRpU1hMJiMbhKeHxOYVWsJhc1zCvluOWBy+rJS9jSo4vH1sBhMbg69fqvj7/wTJ/4N3vgB44/ZL+Gmtfsg6r4n+IH7ZXj7wb4R+FXhTw5+0D+1M2q2fh3xdPY25+JfiyC++PVrJoXgvSrjVdK0+WedDqGo6xqVvpmmWVzLBqUlh7VLJ6NXjatwH7CMc5wWA4ozHNp+2nPC5XS4ZyPiDOXRxFanOUZYzN5cOZlhcow0LzxUcHmONi1hMsxU140cbhKnBlHjmm5yyXGy4ehld4ThicynxDmGT4Ol7CjKzhTy+hnWExmZ16nLRwar4LCVZxxmZ5fRxHf/ALYf/BGL/gih+yT8MfDvjn/h3j4k+LXinxz8Uvh78HPh38MvCX7UP7Qfh3XvGfjv4j6x/Zej6ba6743/AGitC8KaRb2lvDqGsanqWu6vp+nWOmabd3N1dQxRtIvk16dKOZ5HlGDyyrjsZnmIziEI08VSw9PB4PIeFs+4tzbMsXWxWIo04YTCZZw/ilK0nUnXrYelThKVSx60MLT/ALPznM61VUcLkuDwWKrv2dWtUrTzLPsn4bwGFw9KkpTqV8TmmeYGlCKT0lOVny2fgmt/8EsP+CV2haf8D/CN5/wRh+J8P7S/7QOpfEW48Cfs8t+3H4y1B7T4d/Cyw0TUvF3xU8U/Fzwx+1f4k+GOk+Fo4fEnh6x0qystY1fxFqeta5penLpEEUtze2nVPB0J4+OXYHBzx2JwfDlbijiSMassL/q9gI55DIMHhKjxdSisxzXNsbiMJLLcNgXPDSoTxdTG47ArL8TbhjOnTwVbHY1fU6VbiDBcNZDFzhiamfZjjMmxeeVKtCOHqVHgsBl2CyzN5ZhiMZ7OtTeAgsPhsU8dg41c6+/4Jsf8EePEfgrwV4o+BX/BHb49fGPUtU8PfFnxF8T9Il/aV+N3w40L4JTfAzxjd/D34m+A/GfxK8X/ALTCfDnVPivp3jXTNY0jQPAvhXxJrH9v2GkX3iltZ0zwmbPWrvzswxWTYDBYjP5U6tbhDCcI5HxvW4jiqtFYjIuIMJjcfg4ZVlWLqYfHZlmuAwWW5hV4hy+EaKyKtQo4HF4h47H4DD4juwmAxOKrwyr2UKfEdTijHcIxyVVo4j2GaYCng6s8Xj8dhfb0MFkuPo5lldbJMwqQlUzijj4VMLg7YTM1gfAdW/4Jaf8ABJ34k/8ABST/AIIp+C/gx+zRqmk/so/t4/Bf9qL4r/EHwDrnxW/aAi1nxhp/hb9nLU/ib8Lzqusaj8WtT8YeEtQ8N62LK9u7Xwd4q0uy1KeB7PUpta0p9k3wv0h8TnHhxwXxRjMixtLCZzlE8qjhswoUaeMoyhi88ynDOvSw+a4apFwxOBxk+Wni8HTxFFVv3tGhiafLT4OH8Ths5WEr+wq0qdWpjaFfDVnFVaGJwNTEYXFYec6FWpSm8PjMNVpe2w9arh66gqtCtVoThOX9D3/EMh/wQ+/6Mk/82S/a6/8An+V/nz/xMH4vf9Fd/wCYDhj/AOcp9h/ZWA/58f8AlWt/8sD/AIhkP+CH3/Rkn/myX7XX/wA/yj/iYPxe/wCiu/8AMBwx/wDOUP7KwH/Pj/yrW/8Algf8QyH/AAQ+/wCjJP8AzZL9rr/5/lH/ABMH4vf9Fd/5gOGP/nKH9lYD/nx/5Vrf/LA/4hkP+CH3/Rkn/myX7XX/AM/yj/iYPxe/6K7/AMwHDH/zlD+ysB/z4/8AKtb/AOWB/wAQyH/BD7/oyT/zZL9rr/5/lH/Ewfi9/wBFd/5gOGP/AJyh/ZWA/wCfH/lWt/8ALA/4hkP+CH3/AEZJ/wCbJftdf/P8o/4mD8Xv+iu/8wHDH/zlD+ysB/z4/wDKtb/5YH/EMh/wQ+/6Mk/82S/a6/8An+Uf8TB+L3/RXf8AmA4Y/wDnKH9lYD/nx/5Vrf8Ayw/Nr43/APBIv/gjx4E/ai1P9lT4G/8ABGb4mftQ+NfCfw3+HHxJ+Ims+Dv26vHHww0PwPp/xU1/x9o3hDRrj/hdf7YngS88Q69e2nw48R69JpvhiHVrmDSIoZ5Yl81c/ecK+KHilnuSYjiLOfFbL+FMno8S1+F6eKx/B2EzSeIxmCyjJM7zLEU8PkXCuYYiOEy/BcQZZ7erOml7WvGlH35U1PHN8BgMqp5XFYWeMzHN8szPN8Hl1KrVoylgMvzCllFOtPGYirTwVJ4/NJVsFhKdWvCpUqYXETjGVOlVlT5/4p/8Euf+CKHwm+IPiRfEP/BG744xfs3+Avjn8Of2cvHv7TOoftSfH7w7pGnfEr4m6z4M8L6NqfhL4Xa/+03YfEb4hfC7SvF/xB8KeFtd+InhvTpLd9SuNWuPDGkeJ9J0O+1EdPDfiJ4tcR0ckw9LxVyfC8Q8WUOIMTwrw9LhzJcTiMxp8P8A9t89LNMXhOHquF4exebR4dzapk2FzKSnVoQwOIzKWV4fMsNVfPnWHwWS4HN8dPAVMVT4a4ewfE/E3sMQ/Z5blmJwGHzbEwwmIdd0M3x+UZViqOOzbCYOdqD9rl9Ctis3w9bL4fWn7S//AAQH/wCCN3wN8OeDZPh1/wAEpfij+0d8QfiL45sfAXhPwN8Of2jf2qNL0vT7y40nWNev/FPxL+IviT9oK08H/DDwDo2k6FfG78TeIrp3vtZn0bw3oWmavrutWNk/yWQeN3ixnWZywWJ8Q8vyPB4bLcdm2OzPM8k4ahQpYTAPDwlh8HQp5HPEZnnGMr4vD0cuynCQlicTfEYqboYDA47F4b0KmV5XQwOLx9anNxw1TA4elhcMsTisdjMXmWLp4PDU6GGp1E4YajKpLE5lmOIlRwOW4KjVrYiv7WeFw+J+PdA/4Jgf8EXviR4F8BzfBX/gi/8AHL4l/G/xT8U/jn8HfF3wd/4av+O/hvw/8JPGX7NuqnQ/i23xA+O91+03f/CmHRYtXksNP8AXmg6rreo/EC41OFNO0eyOmeJhoH11fxE8WMNioYjEeK2UUuF6/BuTcdYLiGfDeRwr5jkvEGM/s7K8Ll/D9XIaea4jO546GLp4vA8kcLgcPgMTmFbMfqFXLsRj+GOGy6lLN8Jj8LLC5tlHE+A4TqZdRqYjHe2zHM+HIcX4XHLFUJKlh8kjw1Vw+OxWPxaoV8PjMXhcm+ozzaq8LDltP/4J9/8ABCX4i+FPhYP2ff8AgkX8VfjB8ZfHvhH4q+N/GHwUvP2xfjB8Nr/4OaJ8E/ilefA/4gW3jrx74q/asPgW8127+MGm6l4C+HOm+E9U8QW/xBv9N1DU7LUdO0KyudTj1rceeL+DrZnjMd4m4OnwngMu4LzTDcTYPg/L8wlnVDxDyKvxPwnhsnyGlwzDN8RmeJ4fwmNzPMcBWo4aWV08JOjVqVcRicBSxmqwGEpOWDzDBxy3PI8TcS8Jf2XiMY6lGnmXB6wEuJMfic0oVauDw/D2WU85yCc82k5VJvP8rpxwKqvMKeX/ADl8Z/8Agkp/wTHm/wCCq/8AwR4+C/gH9jfx98H/ANn39sf4FftJfEf40/AT4p+O/wBo/wAN/Ej+3fBnwU8ceM/COi+N18V/FTUPiD4A8TeC/Eek2C6tpHhjxPpNhe3enSW94+s6Tck3X774F8Q8T8RYzjHLuK+Jcr4ueRZ1QwOBzfJI5b/ZOMws8JiK0cTgMTleCwHt8PiVGlWj9ZpQxVB3oYilh60K1GPx+cYlwymGNw+CxWVYm9alWwuLipVqGIwuP+pV0nKVahiKEp06ksJjcNOrhMdhZ0cbg6tXDV6NWX7m/wDENV/wRQ/6Mt/82M/ay/8An71/R31DCf8APr/ypV/+TPiv7azL/oJ/8o4f/wCVB/xDVf8ABFD/AKMt/wDNjP2sv/n70fUMJ/z6/wDKlX/5MP7azL/oJ/8AKOH/APlQf8Q1X/BFD/oy3/zYz9rL/wCfvR9Qwn/Pr/ypV/8Akw/trMv+gn/yjh//AJUH/ENV/wAEUP8Aoy3/AM2M/ay/+fvR9Qwn/Pr/AMqVf/kw/trMv+gn/wAo4f8A+VB/xDVf8EUP+jLf/NjP2sv/AJ+9H1DCf8+v/KlX/wCTD+2sy/6Cf/KOH/8AlR+bP7TH/BLb/gjL+zV4u+IEusf8EgPjn4l+AnwVb4cJ8a/2i4f2kf2g/CfhHQD8TL7TbLTpPhl4b8ZftIaN4l+OVt4VGsaXN49ufAEFxFok9zJoWknxF4qsr7QLfnyrDYXMcyy/BV8LPLcPnPGOW8BZNi8VUnKrjeI82q5VhMBUnllGpPMMJw/ic0zvLcqo57VoOnXxTx1fD4WtlmXYrMI+hiMVmsMHVqYPH0swzHD8M5xxhistw9KhCOHyTJKWb4rG0qmZVqMMvjnjwOQ5rmFLJ5V4yjhIYCeMxWDqZpgaVX379qz/AIIm/wDBD79mTwh4A1G0/wCCd3ir4u/ET4yfE/w18Gfgz8K/B37S/wC0to+r+O/iJ4p0/WdbtbK58Q+Kv2htK8O+FdA0fw34c8ReJ/EviLWbsQ6XomiXskFpqF+1pp9zM8LCebZZkWBy94zNMzjm2JVN4tYbD4PK+H8txGb55muNxFSpLlwuBweH9nCnh6WJxWMx+KwOCw1CUsS6lLDC5riauWZlneKzSODyrK8Ll1etXeDhWr16+c5rl2R5Nl+DwsaUZVcbmObZrgsPCNSdClQpSr4rE1qVHDzZ8veMf+Cc3/BDjwV8Ftd8Zal/wSs+JEvx68MftL+B/wBkTW/2XIv2uPjLB4y/4Xj8QLbw9rvhrStJ+IN7+1BbfDC+8J6v4G8TaV8QdO8ZXniLStOXwvLM+tw6FqdjqenWEyp4LEPhP+xcHWzeHFmL4swlG1WGAqZTU4Ey3ivMeL/7YjjcVTo0P7HhwhmC5qGIxFPHUcZlOLwNSvQzCizelic3jU4ihmOOpYCPDmSZHxDVrRoQxtLMMq4mzTKMmyDEZdHDYaWJrTx2aZzSyyeHqYeliMPmWCzLCypT+rRq1sH4w/8ABNn/AIJK/BP4beAfE/jv/gi/428M/EXxd4U+P/xY1X4T6/8At9fEy8udA+Bv7NfhTR/GPxC8e2Xj74b/ALSHxL8CeI/EGraX4g0e38B+BLbVrGbXNQuZhr+v+EtOtZdSpY15Tl+L5MUpLBZdwy+KuKsRTjipYvIMDLjHJeDqOFoYCp7L+2sfOvn2DzepTwmKpYelldPEwWJq5v8AVMqxeuVyzzN3To4XF0lic14yyXgThdVYYaOFzvPc84d4g4jw08TiYUqk8myyjR4XznAYnF4nDVsRHH08K6eCq4GvVxuG+tPgL/wRa/4IZ/tGfFD4veEfh1+wHqNz8PPg/o3wvttX+Kt5+07+1fBZar8T/iJ4Uj+IOp/C7TfDw+NDy/2l8PvAWueAdZ8X6s+sGG01fxva+GksPt+j6rLD7EsjhRhnU8VRp0llnGGe8I4GVPETrwzmpwrOGX8SZvhZqcFDKsDxI8bwvhazVSWOzfIuIqTjhoZZB4z5+jxNi8ThuGcRhsTUk+IeEcu4yrUauFoUauUZdxBPn4ZwuLXs5xlmObZfQxmcVsKpQeAyqpkeM5sVSz2hLD/Xf/Bq94H8L/DL9lz/AIKLfDbwPpf9ieCvh7/wWC/a68D+ENF+26jqX9keF/Cfw8/Z50Hw/pf9o6vd3+rX/wBg0mwtLT7bql9e6jdeV597d3NzJLM/ylWKjVqRirRjUnFLeyUmktddu5+g4ecqmHoTm7ynRpTk7JXlKEW3ZJJXbeiSXZH9PVZmwUAFABQAUAfxK/sI/sn+JP2xP2fP2yvhppfw8g+Jfg/w3/wda/Gb4mfGbw/c+ItJ8N29v8F/B1t8L28faxNc6lr/AIdu7+PT7HULfdpPhu7uvE98JsaPp13LG4SMuw2ElxnwhmOZ04yynKaHiLUxlaTm1h8bmfhHx9kPDc1Sov6zVlW4qzXI8NF0adSnQlXWJxvssvo4qvS7pYyrQ4T48wGDquGaZzlHCuBy2kkr4l4PxV8PM/zaj7ScXh6Shw7k2dYqUsROlGqsO8NQlPG18LQq/oF+2T/wRfv9R+IXxs0r9hn4SaF8IfCHxf8A+CZf7RvwF1LxhF49+z6Zqfxr8UfF74KeLPBHgXWLbxP4k8Q+K7LTfGfhPwf4t0XUPEdh4Zv/AAtpVhdXK63I9xPaWF55jeY06PGKnSqYvBriL6OPFGT5RTrYOjVzx+HHHnHnEvG+W4XEYmlXwmExtbKcRw7hsJPO4QyrE4vG4aFq2GoZs6HXhqmXwxHBdVyjRxNCr4t5bmuYOniZ/wBjYXjDgDLOG+Gc4lSo1KNbExy7Oa2YY/2WVTlmVJYOU17KdTBzl87+Nv8AgnX+07+0L8PvjXfP+zD+2rH461L4Lfs1fBJIf21f2nv2KfEA8U6R4U/az+EHxY+IXw58BfD/AOAtkPCOqfDP4feFfBWva1oXxF+IvxQ8MX+ox6jqPhbwb8LbyXXr25h+0yuvg8LxPkmdzxNKeW4rxu8I+L83rY3DYqvnuM4f4Jx3ElfG8RZ9Q554bL8Zl9DP62FWXZfU4izXPY4iu6ksNh8qyuOZ/H1qWNp8O4vJ6NOVHM8u8IvGjh3KFlVajhskwHEPGPA+HyLJ8nyHEyjTx+Jw+d5ngcBVlXxmHyPLMjWW5ZiMRXnXr46GXfZv7YP7AP7RHxV/bu8T/FjwP8GtO134P658X/8Agj54um1ceKPhppVpqOlfspfG79oDxP8AGzU7rw9q/inTtbkl+H3g/wAV+BZ4YbjR/tviK2uLXS/BkGv3Wk3tlY/NcGKrlvEsMyzZyp4aj4v8f8ZUK9SX1h08DnH0Uq3h9lGb04UnWqwxGI8RI4bLlBQWOo4iEM4xNGllcP7RXtcRqljOG55VgIxnKXg5V4J+qQj7Gk8XU8dODuLHkz9oqdH6s+E8DneN5nL6gqarYD2yx2KpYSt5j8Wv2aPGHiz/AILZ2nwA8E6j4a1r9lH4nP8ADL/gqL+0N4Ah1ZQ/h39oP9nDQvEHwO8D6Lrul2ENyulaL8X/ABtJ8DPiRJ9ui+0avrHwT8Q39paXb2l86cfCeGcsFx5hq+DwuY5d4cUuLsy4Eo1uall9Tijx/wAkxfDWM4exeZU3Wr4SeSUMq8X+KaUsLhqlTK8VxthsTyRrSwqqa8YVFPD8JVqFWrhsy8QqWXcFcYuNq2Lnwd4SZ7lnHVHPaWFxEo06sMyWc8KcAYxwlS+sZXhsPhalT2Tbj3X/AAS9/Zd/az+Av7TfhGx1D9nr4pfBX9m/wH8Cvij8P/Efhr9ozxT+yl8crL4UeJdT8feF9e8D/Df9g/8AaK+GV1N+1Jr/AOztrYtNb8SeIvCH7Q1houmaOtl4XFrp0PiqGe0sPpMmxKnk2bvNMTVrTr8NeH+WZRWx+HpYLjTEZjw3SxOEr5VxY8mqVuHs54e4WyzF4/BcP5nVxFXNZ4vGQrYB/VMVnLfm8QU6k86wk8upUEpccccZ5mv1KpVrcKzyviOGOxTz/JMLmkKOZ5HxXxLnMcmxedYDBYall31aObYfHe/hMklV+sfEFp+03+z/AP8ABSX9qL9oHwt+xN8eP2lfhN8cf2bv2T/h/wCF/FHwS+If7HuhvpXiz4N+I/2hNR8Y6Z4i0L9of9qL4D+IrdRafErw1Jpl9pWk6vp96WvkN1C9rtk+f4clXwOX8d5bi8JWoyzfxPhxVluJc8NUw+Lyl+GHh3wy5pUsRUxFGtDN+H80oSo4mhQm4UIV4c9GtRnP0c9hTxuP4Ix+GxFKcMl4IzvIcwouNeFalj8w41x2dYeMeejGjVpf2e6VSdSnWkozr06STqRrxo/lr+3b+y3/AMFJP2m/G37TFl4W/Zk+PvhvSPib8Y/2TPi38OfB3w38S/8ABOH4YfAzxR4D+GqfBPxR4nn/AGsfHcvivU/2kPit+0/4H17wn4w8GaJo2k+P774PafY6F4Obwr4tuvDECajf+xwTShk3E/A2KzXFYWvh+EfHSvxNmuKUcZDh6jwxDi2jHLuI+B8mwuGweOxea5rw3TweY8V4nibBYfOZ1aOcUqGGq4mhkGT4/h4pvmuRcU4XAUXRqcS+Cua8J4GnL2Us+nxHjuH+J8Picl4pzTESxuCwWQYPNM2X+rmG4erV8FVWNX16pg5YzPczy7139mD/AIJt/tafs1/txfFz9saDwJqfjaD9pT9p79s34beNPB/iTxv8JNX1f9n39n34x+Nn8cfB79qH9ni+u/EdqPClpf65ZyR/Hr4XWmvn4g+NNJ1zRNWTwtcax4HsdCl8HL8vrx8OMRwB9ceW1+LfC/P8ux/EMXVnj+EOM8o4v8Rsz4byStVw6nVzLg3iHJOJcLmNHBZZHE0sh41lgc2rzp08dn88s9DOcTTxvFcOLIYSGJ/1W4l4HxeXZHOTjgOMMjxXhr4a8McYY+pSq1JYfL+M+Hc4yDFZfhc1xkMLDNuEMszTJqFRrEZPiMx5P/gnV/wT8/aU+EnxL/YX8BfHH4OftoSX37EuofES41X4teNP2mv2TV/Y90y9vfAfjLwJb+LPgB4L+HPhLXv2jfiPF8aLbxLJe694F+JVj8KpPCzalfav438W+IPEOhaXZ6/9XlmYYevi6mfLDPKJ/wDEN6XCksDnDjjM2o4itDhbD4jhTL6GUcuT1uHsuq5JDMstzqtjcNSwVHJcip4TJq2NrYmhl/j55hKzhmmWRxcs1p5p4lVOLqeLyxSwOExOEjn2c5/Q4gzutmXPj8LxC6eOWWZjluCwuP8A7Ur5pnEI5pgsnqrEz/qfryTvCgAoAKACgAoAKACgAoAKACgD+Yf/AINYv+TYP+CjP/aYT9rv/wBV7+z1QB/TxQAUAfzkf8FFv2KfEfxs+KX7W9l4X/4Jg+Ffin8df2h/A3wr8P8A7Mn/AAUL0Hxp8Khe/A3xT4V0BNJsfGnxJ1X4pfE7RPit8CNe+BviVT4z8Nah+zJ4A8TTfErRbfStNvFn8UW9zbJxZHQxFLEYOngMTLg7M8J4qZRxfmPEVKKnh8Zw/g6/CFTF43C18HLEZ1j82xeTZJmPC2N4TzGlhshxKeCnGrDKs0zrEYT0sxxlBxwlbMsP/rbk1HgLOOHIcMVIwVeGZY3F8VV1lM8PjpUMlWUYzEZzgs1ocSwrTzjKsRVzW9J1sDklPF8v8Qf2Qf2yYPC/7WH7Bmm/ADxf498D/tc/t1fDj9pi1/bPtvG/wc034UeDvhbrHiv4F/EH43Dx74Z1T4h6f8Zrf4n6Br3wy8WaN4O8OeGPhh4j0fxOPEXhvUV8S6ZZ2WtCx93IcZRq5j4X/WMJDIcD4VeInEfFtWnUm69DNsgw3ipxr4t8G4HIJYRYmtPM8diuJMs4SzXD5lRy6jlv9n4/NpYrE4OthFW8DMaeOw+V8YVIYpZ5m3G/g5k/ACqRUo1cLxS/B/KvBTO8xztYx4elDKaWAyv/AF0oYrBV8fiMa8S8nhg6WPg7fpD8fPjn8ZviX4J8RaV4S/Yj8T/tC/BPTPjj8Wv2c/2nfhLB4u+GenfFnxr8MNL8NS2el/E34GN4g+K/gb4ZeKfD2oeKryw03xZ4U8VfEDw34vtNGbXdPTTLXxVoV/og+dqYfDZtgsjqZtl1XF5HxFk+f4pUKEqX1/I+KeGeOq2T5HSzrD161CnWyXM1wzm2PjjMtrYidKOP4ZzDlxGWVcx9n7qq1MvxOeUMtxsaGe5FjeFvY1q8a1HL80yTiPhHL8+zyGArxw9WvRznLcNxLl9DDQxlHD4PF1cuzqhSxMalbKcTW+I/gx8EP2p/2cv2LPB3wE8b/sJ6z+0B+yn8Qviv+0pD4z/Y40D4r/DfxF+0F+zd+zX418Uy+Jv2aPhVoeveNPjP4J+E3xE0zwaUudI+JOiWPxl1e48Lafruj6X4K1vxbonha9ln9HNorM8BwzkPE8VxNi8F4f4LAZjxDl9RvC4vjjKeIFismw2aV8xWWY/EZTl/B1bBcN0uI6OXwxWIz3hmhmmOw0cDmMsZHhy6csDmPFOe8OS/1dhjeMKOMy7KMfHlqVOGMx4PpZVxjj8FTwCx2EyzN8540p4/iujklSvUwscn4gx+BhXw+bUsPhIaHw//AGH/ANq2b9hb9iL9jXxr4HudP+GFx+2K3i79oD4d33xK8LeLrr4GfsO+CvH3xK+N3wa/Zw8R+K73xJLN8UY9Gl0L4HfA7xZD4NuvG0V3osus6ct9rHg6zufEMvqUsTXlxZ4Y5hn2YxzzFcE8Gf2vxDxNRhOGG4k8WOHeEqeV8JYv6pVw2FxleOD4ozKhxNh80xOW4WGLzPgjC5vmUMHjMypYep5tSnGnkfilRyPA1Mqo8Y57HKeGckqThQxeR8EcUZ/lFDj2tGrhcViMHgq2ZcNUeLvZ5dQzGvLL6PF8MuwEq8suSp/O/wDwUdUL/wAHIv8AwQ7VQFVfgf8AtyKqqAAoHwF+LYAAHAAHAA4Ar5fPW3leLbbbbott6tt4mldt9Wz6XIYxhmeDjGKjGKrRjGKSjGKw1VKMUrJJJWSWiWiP6Aq/PD9DCgD4M/4KJ+MP21/C/wABYdP/AGDfhFffE/4y+M/GOieE9X1zTdf+D2l6p8Ifh3fxXs3jD4n+HdG+NvxE+Gfgnxn4z0q0totL8F+G9T8Q/wBmf8JHq1jrOv2V/oOk6hp17zxorGZrlmAxtXG4HIayxlfPMyy2pRhmKoYWlD6tlGW1KirTwWNzrE1o0pZwsFjaeU5fh8wxMKE8xeW0qu/tVhcvzLGYejhsbm9CjRhkuXY2NZ4Cvja9aMJ4zMnSnQlVwGW4ZVsVPA08Xha+ZYr6nglWoYWtjMXhfibTf2fPj03/AATO+KH7NXwR/Za+NX7OfxR+KnxC0fwL491H4zfHD4A+P/jV8QPDXxk8beDLX9pn9qXxX8VPht8W/GPhzV/Gt94C174hag0M/iCw8X/2poVrpfhDwjBpcHhTTH+jzSGUZrnHh9gMf/Zz4GwWcZRQzrh/LMPj6OXZFwXw/jMZnlThr2GLpPEY/C8UYvCU8qzOpQnmOMxz4mzHMs3xE8RVzHFx8DK8RnWTYPjbN8FTxmI43rZDnGZ5JneY18C8RnPHeNyirlGR45fVKscNlseGasMsxuX4WcMBlWDwOU4DLcvtToxox/U/UfFWhfAnU/2bvgh4Q+GurT+EvGmoXvwq8OTeFDoFr4e+Fmh/D/4Ya/4p0efXNKutSstW/wCEbk0zwcvhaxn8P6ZqcWn6tfaPBqQsre9glfkrY3GcRZ7nWIzDEc2Or5RnPF+Nx+IknHF4iln/AA9luIwkYw5qixeMxHE8cVRqTpwwcaeDr0alenia2CoYjbC4DCcO8P5XhcDTbwmBxuScNYPBxleuqFfA5jKGLdWs4xxCwlLKnPF041KmYVYVqmOhQq4bCZjiMN8s/AL4O/tDeFvFX/BQr9ojxJ4Q8OWX7Q3xo+KXiHQf2fNO8ceIrHVfC3/Cjvgv4Jt/Cv7OGj6vqHgvVNZvfDvg/wAV+K7jxn8RfEOkxPZ+JdNu/H+sTalpNpqyi3Xzp18Rl/AWSYDLadPFZ9icZxRxfxPgqrVF1eIs14hxeX5dlksZ7uHrPL/DzIuDsswFeFatgaGK+sTnVhOtj4r0Y0MNjuOsXjcxniMPw9gMs4S4VyPFUlSrVIZRSyjCZ9xVmeGwrftqdbFcc5/xJQrwxMKGJxuEyPKUlPB0Muqv4e+Hnwv/AGzz+0f8Tv2yfgb+w/J+y98XdV/ZV8VaB8dfh98bfjB4B1LwD+1z+1MPFHg3XfAVv4YX4VfFj4mQ6Z4Q+H+nad8TdN8P/FzxSvw71PUIviFoulXfhx9LsdZbSPbpVsvyXLuJcLl9fE5rwpmnEvB+PyDhiVOnheJcvwtLOc3q8dcQTrV6ayjL8/x/DmOwmV4bLYZpjMtzbOcBSxmL+q4HB4LGYzyKlLH5zmfCdbNqdDA8R5RlvEmBz3ijCuVXh/F4aXDWHy/hTI8PSVWWc4zJf9ZsJl+eYmpWyuhmGT5LhMThKFXE5rmWJw1P41/bH+B3xC8Pfsnf8Fkv2iNL/Zj8f/sXfBX40/sVQQ+Lfg38TvHHw68VeJ/ih+05p3iLxDqnjX44QaH8Lfil8X/CvhXTbbwrqWleBhqY8T6Vqnj17WPVLrwvZWOjaXfah6GQrB5VkX+r8Mxo5hhI8XZdjeDcFSpYuNThzh/D5JUwGcxxcsVQpLDVeJscsmxEMooYnMoYB5DWxdfEUcTm1WgeZnX1zMszwmdVstngMxp8K55geMcf9Zw1TDZ5muLzXJ8bw9hsDHD1Jyx2H4YpUuKWs3xWHy6VeHE9DBYfDVaWBk8P+yn/AATG/wCUbH/BPX/sx39k3/1QvgGv1jD/AO70P+vNL/0iJ8ytl6L8j7irYYUAFABQB+Hv7eGi/tp/G79ou0+FeqfsW/GL43f8E/vBOmeE/Emo+GfhD8Zv2VPA0n7UPxJSaPWpdC+L7/Fr49eAfGGn/BLwJdxafA/w5sfD1mvxN8SW13ceK9VuvBllZaJrXkZS8Ss6xOc5vltSrLI80wtTgvAyrYOpllHE4SlRxEeMM0oKtKWPzbB5i5f6t5ZiVHL8png6Od4qhjM0ngqeU9WbaZXg8tynG+yWcZfjYcWY6gq9DNKeFr162EjwvlVeUKawOFzLL4utn+c4SpPH4nCY3+xMvq4Gl/aOIxfz/wDtOf8ABK/9svxd8e/DH7Tfwm/aNTVPEvxG/a9/Zt+J3ibwd4s+CXwnvfEH7N/wl+FrarJ4e8PaH421P4r2un+JvA3wUXU76aT4d+DbGEeP/Eetar4lePV9TlN8fT4bwk+G+J8nhXzKOd5ZR4m8R+IM74jhQqYStm2Kz3w/4x4awNbGUqsXmeMp5lluPwfAuRqrRX+quEzj+2o4TC/Vsy9rxZnVp51w5mtSllryLGVOCOB+HMp4XlUo4mGCjlvHHBPEOaYTDYrD1J5bgMRTzDLMTxdm9fD1pUM5nkWHyClisRQllap/dP7WcCftKaNZ6X4l/YO/4a58G/sx/taadp3jf4YeK9c+H6ar4t07TvhGupWvxi+DvhzxN8QvDfwm+IMmiX3xItNF1T4c/F3X9KjmtYfF9uuljxJpekWtx5sPZ1sbw5xJWyj2uDxOF8Q8rpqmsJmGY5HisPneP4WwWIq4TF4iGW4rKs3nkOM9tjcLPE5zkqxmW4qhRoYzBZth8P1VYVoYLOshp5jTni4YfgrH1akp18Bgc5o1JZdnuPy91cLCeOwGZ4BTpYuhg8WsNleZvDQpVq1XKszwOLrfBGnfsYfHn4c+CPAXxG8K/sx/Hz4c22m/tVftF/EP4T/Cn9kz4y/s8eDf2i/2PPgL8ZPCfhvTNO+GXh7w78Rte1P9lvxN4J+IXjDwtN4m+Jvww0rxje6P8NLnxNpGpfD+8vr7wzezQaUaeYZdT4Ww2JxGOzPM6PAnFXDud5pl2PjLBY76/wCI1fi7hXgrPsVmKw2ZYrJeHeHsRgsnwHFuXx/tXKc04fo4bLprI8YsW8q8cHj5cS4nDYLC5fgq3E3BWdZVluLwsaOJhisl4IqcM8ScZ5VHL3Xw+CzzNcwr42tUyDGc2Bz7J8zx2JzeEc8nHBHfeCP2Yfjv8Ev2Q/DH7Mnxr/Yj1v8AbH+Cnxum/aF+JXxq+HHgr4v+CNW+MPw++MvxV+NGsfE7wB4Y8W+Lfil8XfhZ4b8b+E7Pw54iOh+NPiL4c8Xaxrdn8QtGl8RQWup+Hr2PUBx5tlvt8kyThBYPDYqpwpwJwplvCWf5VUq5RktHi/CYHO6HE7qwryec5RlOGxmbUavCGZ08FjMVHLcNjI5ngaWaTy+lLTLa9TDZjnnE1LEYqhPiTjPNcdn2W5pDDYzNp8LxwGRZfkGKpU8IpZRjc2xUcg9txJk8MVhMDSqZjh8PlNargcJi0/DPCXw2+Lnwe/4Ko/8ABtd8L/jvri+Ifi14H/Z6/bw8PeM9QXWJPERgvrL9l/xWtlokniOWOKXxJP4Z0k6f4buPEcqCTX59Kk1hy7XpdvzX6WuLjjfDPifEfWY4/EvLuDKWZ5pDDvCU85zzDZjwrhs/z2lhJRhLC0s8zujmGb0sPKnSnQp42NKdGjKLpQ4OFcKsHUjRp4OWWYJ5txJiMoymeJjjKmS8P4zNs1xfDuR1MTBzp1qmSZFXy7Kak6VStS58HJUsRiKajWqf2G1/k+foIUAFABQAUAFABQB/PJ/wUL/Y08Q/Gf4nftX2fhr/AIJn+F/in8bv2gvAXwx8Ofs1ft+aF4y+Fwvfgj4q8MaA2lWPjH4j6n8T/iVonxR+Bmt/BHxNjxp4b1P9mrwH4luPiNo0Gl6deLP4ptp7Zf2jw14mjk2E4St4i4rg/CcO+IUuJeKsglg8wlh8/wAi+t5DXxUcqeT4HFriLEZ/k+XYvhrH8P8AFWKwOVYarKnVhOGU47HVqJnFWlU9jWx+XR4tyuPAmacPUcimqKr0cyxWK4orLK6tDMKmHymnlWKxGb4PNKHEVGpUzfLa9XNE6cq2Cyalir3jDw5+3v8AFf8AbW0DUf2lv2Fvjl8Yv2XP2c/iL4Oj/Zk0jwH8bf2NNC+Fnijxd4ci0+xuv2yvj14f8U/tHaN8SvGvirS9XfU/EXwq+GD+C7TTvhtptvba+fD3iD4l3drN4f7eH8XwPgMix2ZZTxXk3C/GfFTz3D5jWzPKuK8fV4M4ZzSvicPT4X4ZlleQYzBwxmYZRUjh+I+IlicRi6uHxGIyTKnhcv8ArmIzT53NsNmeFyHL+HqUq3EuW5dw1kNfPnhKlHB5lx/xRgMFhsfiMux1bNa2Dp4Th/BZzQpRw2WzrUsNnma4eGbZ7i5ZdRwWX0Pvn47fHT40eLfDfxK0D4a/sia98dPBPgD473vwF/aF+Gs3ivwDovjn4ofBHxD8ItL1/XfHn7P15rXxF8JeBdYv9P1Px54e0jVvCfj/AMZeDdXubHSfG+l2y2fiO20qG4/OcnyTJ2+HcZnufU8rwvEORZ7mmV4uhhsTi/7C4myHizH5LklDiOjTw9Ws8ozCtw7jq9XFZTRzGrhI5hlNarQnToZph6P09SrXwlfM6OV16SznKY8L5hgq1ec6OCxuGzShhMfnOApVIUqmJweeZfl2LdTARx9LCYLF1qFKqsR/Z+ZZdj6v5I2Xwa/4Kd/Af9mWy/Z5/Zc/ZS+MvgD4E/G39pj43+Nr/wAGfDf46/sup+0V+xr+yJrFt4cm8M/A34d+JPi38edI8AaL8Tvir4xn8b+Jv+Em8K+MPilpHwD8Oa/e6X4autT8T23h+fSP1TEZlwBxJneR1+PuJ8tz3H8KcA4DAZnmU8s4jp5B4icYLP8APJZVgszr5blEc9rcO8HcISyHJM4xVXLMnx/GFfLsJhcNiaGAqY/HT8ym54GtxXnHDeBjleJzjO8meSYLMaVHExyr2XDWWUOLuNf7OlXr5d/aGf8AEuHxmPyTIa2Jq4HDV8Vic6znAxqyeSYnoPEH7Bnh/SvGPwQ+NHiH/gkF4j+LXwY0z9jnWf2UrX9ibXvGH7JnxM8afArxh4R+K/inxT4I+JWuR+Ofjv8A8KQ8ap8UNJ8Y+JJdZ+KGjfErxV8UvBGpanJq+o2bXnijxfcWGFfjPGYvDeIOR4fxNwGD4g4mz3hXirKuP8Dg+JsgyyMMDw5jsizLhSjVy/IqfEXDmFyelDh95VQyzJ45RVw2U4jAUJ04YbKaeLzwuFjCjwjWcMZTocK5xxxPPMHj6lDNcfxPS4yqcGZv/rN+8q1MPnmNo5vkOcwzjKs8xWEWZYrNsJmcKNZ5bSqUvkEfCL4r/AT/AIKv/wDBtt8HPjhrP9t/FT4ffsmftk+H/F841658Urpl3B8BPi1NY+FY/E94WufEkXgrSJ9P8HxeIJmZ9aj0JdS3MLkE/wBWeBOd5TxHxR4k5zksnWwGLznI4/XnhPqDzjHYXhyODzXP5YK0XhJcQ5rh8bnksNOMalCWYOnVjGpGUV8BnGFlhMkxUPqKynDYjOeI8xyzJViFi1kOR5rxbj80yDh9V4TqUprIMkxmAydRw9SphKf1H2WDqVMLCjN/1oV/UB8AFABQAUAFAH4ff8FLfhV+0j+0r/wsT4GWv7GGpfEy8tl8H+Kv2Ef2r/h78VPBPgzSv2ffi21tYNrPxB+Ny+KPij4T8eeHNW+F/i/S7Pxd4ek+G/w++Jll428LpD4cGmjWZdTs5vJwVHG4jOcmx9OX+r/EPD/GeX4nD8S1I08VlP8AqL9dyDG5rCjhabxeMxua5hgqGfcP5pkONwFLA5hCvl06WMo4KtjsVgffp4rL8FgMVQxMv7c4dznh3GUM/wCFY0pU8zxnENOGf4TAYelXq/V8BTyuthsdlmJwebwzChjcmxsMzrVcPXqUsrhiPc/24/h38Y/jN8F9O0i0/Z9+Lvi/xr+z98evg54z8GeOvhP8XvhB8NPjPrsGi+G7YeMfjt+zVceI9e1XwVb+LvDbeJ/FHhZvhh8fbbwdovjvTYPFmkTWt1o2raBeap05hNTz7JOIcDhc0yiFDPeMcF7LLKuBxOb5PkOY5Rm+VYKeIo42U8pznIOIlicFgs1y+VeeZ4PLqs80WEpZtluEovy8ipzoZJmOQ5rjMtzStjOEOHpYivmWHxkMnzfiHA55luZV8FVrYVU82yjM8rrZNDPMsznB0PqizWeV4N4mWCrZvLDfAvg/9hL4iaF8MPGHxR+Pn7FHif8AbLtfix+3hYftKeK/2dPjv8UPhZ45/aJ8NeAPDvwK0/4MeEvH2swnx/4a/Ze+InxbbUdHm8T+JPhDP4vb4WaJ4N8WTeGPBaHVPC+j6SsYfDUcow3BmBr5ZgsdHAx8UMwzDE5PSljoZDnfHucSxmW4WlRz7E03nOD/ALHwuCwPEefSVbNMLxLia2b5HCtgKEsTU6a+IqZnjuKMXhM1xOXSxGReH3D2DWYt4CGfZfwjmE81zNueSYedTKLY7NMY+H8FKGGoZhgclwdLiOVHFZrilD2n4Z/sRSeH/wBir9oF/iD+w14N8Y6kfjh8bfjx+xd+w54sk+HGsW/wP0vxxo2l6D4N+E019ofiLUvhf4L0TxTrsWueLPiL4K8G+K9X+HWheH/Ges+GEOvWtg9nNOYYbNqHDvBWFwWOweM49yjB4zI6XFWJVbG4Th2nxJ4i4/O8m+uYrFU6OOz3JPDXJ8TwvVxXNRq1sZV4Iwn9iUsTUy3IMQb4TGZfiuKOIK9d43KuD80WRYnM8Fg4ww2OzvEcNcHYTAZ3m+CwuHcqWX5/xXjaGcYXKakqlCu5Zt9Yzavgamb51Sh5x+zh+xd+3D+zN+1D8KfDekax8YPE/wAP4PiH4I+IXxL+MGn/ABc0nSf2cvFfhPxZ8IviPrH7WOn+OfgO/wAQbW81r41/EX9q3xLYeLvBPir/AIVJruo+HvAx8IaFofxH0Dwv4R1bw1Xr5N9UwmPxuAhHHUuG8lfFOTZZDOsR/aVfM+EaPB3CWA8NXlTVTFf2bxPDjfDcScV8d5jGnlFXOsdj+KcbmeLzT/WPKMHDyM5qVMflNLMFRy/DcQZxguFsdiMFk9D6pDIuLKPiPmGI4qoYrEeyw0Mw4Oy/wVp8O+H3BeAlWx1PAvJ8pdDK8Bi8Di82r/Q//Bs1/wAkV/4Kk/8Aaa39tz/1E/gLXx9f+PW/6+1P/S2fomE/3XDf9g9H/wBNxP6T6yOgKACgAoAKAP8APM/ZU/Yv+GvxY1X9tL4z+Ov2s/8AgpZ8Fbz4qf8ABw/+0B+xBo/gP9jD9qPQPgb8NrW++ImteENZ034qeKvDOsfDHxtLrXia1uNeudL12/tdTtJtT8P6N4X06C2t30mS4utMup/2hxFknD0X7OrnWG4wxNPEy96nQXCHAXFPHleM4K0pvG4bhetl9FxaVKvi6VafNTpzjLStT9jkXEmet81PhzCZFi6uHStPExz3jbhXgqnCnP4abw+I4poY6bkmp0cJVpRtOpCUf1R8Vf8ABGL4D+Dv2sfCv7LOuf8ABUn/AILj6fP4j/Zs+J/7S138SNQ/4KDeDdO8LeHfDPwu8deAfBOsaXq8V58CY3geY+O4dZbV5byHT7Cx0q7F0P3iyJx4XF4esuNauIr0cBhuCMv4IzLH4vF1YUsPVw/GuI47oUpOrNwp4aGWLgTFVcVVrT5Jwx9HlcPYVHK8Thq9Gnwo6NKrjK/Fmd8RZHgsLhqc6leGJ4fy3IswbVOClPESx39u0cPh6NKPtFVoyvze0ilnfDX/AIJaf8Ez/jHpd7rfwr/4OHv+CmXxA0jT/HHhP4a3mo+Ff+CqXwg1e0h8fePr5tM8A+EjNa/Cl1fXPHuoq1l4Hsoy8njC5VofDn9purAd1PD16scslToVprOa+NwuVRVOftMfi8uyzEZ3mGDw1Jr2lTG4HJcJic4xmDUfrOGyujUzCtShhF7Y5KtWlRnmUKtWnTllGFhj80c5xUMDgJ4+jlUMdiajfs6WCeaYihlv1uUvq6zCrHBOosS/ZHi/7Sn7Av8AwT5/ZS/aN+F/7PXxk/4Lef8ABXDwbc+NPDvxF17x74w8Tf8ABUL4U+HdO+Cj+D9D8I674T0n4h6PqXwZXU9O1P4rW3itF8B2lz9hudYGnXE2nW+oxyKU5MuxGGx+Kzqh9Yo4ejlGUVcbDGTnGWHzDNsLnfC2WY/hvDTTUf7Xy3L+LMu4izGjzSngcmccbi6VHC1oYhdWOwuKwWByrGfV61WWaZ5gMrjh1CUKlDLswyPjvNaHEM+Ze9lU8dwDmmQUaySp4jN5ywlGrLEYWtQf018OP+DfP9gTV/FGk+JvhJ/wWN/4Ki6h40/aV8Iv8VdG8QfDz/goJ8HrjxR8efA3g6LRNHk+Idlq3h34JNqvxM8M+FYfEnh3Sn8UR3Gs6boceuaRYNe2q6haRS9bw1fL5Zjkro1MG8n9nnma5WoOhHLVxBXrexzjG4SKjHDLO8Rh67pZjVhBZnVo1JQrV5Qk1w/WsNi4YLNXXpV44yrVyHL8fOcZvEV8rpVq9fJMNiJtynXy2lh8RUr5ZCXtMFGhWdShS9lU5eL13/glx/wTI8M3ngvT/EH/AAcTf8FKNJv/AIjeY3gOzvf+CrfwYiufF8MOv+IvCk934egPwt8zVLC38U+EfFHhm51C1WSyt/EOgatok9xHqdjPapxrEUJKo1WpctLIYcVVZupBU6XDNXIVxTR4gq1G1Clk1fhuUc9w+ZTlHCV8pnDHUas8POFR+hUwmLpVPZVMLiIVXneJ4bVGVCqq0uIcFmWHyfG5FCly+0nm+CzTFYfAYzLoxeLwmJqxp4ijTd7bfwY/4JJ/8E7P2jPGmufDr4A/8HAv/BUX41eO/Dmg2ninWvCfwt/4KifCjx1rll4ZvXtooPEJsPDfwl1Ga40QXF7ZWtxqlqs9lZ3l5aWV5PBdXMEL96weLlRxuIWGxHsMuxzy3MKjo1FHBY9Tr0/quKvFewqzqYXF0qaqcqq1cJi6dNznhq8afDUxGHpVsJh6lelCtj8P9awVKVSCni8P7KnXdTDq/wC9SoVqGIcYXlHD16GIcVRrUpz+oP8AiG4+GP8A0lh/4Lhf+J2eH/8A5xdcxsH/ABDcfDH/AKSw/wDBcL/xOzw//wDOLoAP+Ibj4Y/9JYf+C4X/AInZ4f8A/nF0AH/ENx8Mf+ksP/BcL/xOzw//APOLoAP+Ibj4Y/8ASWH/AILhf+J2eH//AJxdAB/xDcfDH/pLD/wXC/8AE7PD/wD84ugA/wCIbj4Y/wDSWH/guF/4nZ4f/wDnF0AH/ENx8Mf+ksP/AAXC/wDE7PD/AP8AOLoAP+Ibj4Y/9JYf+C4X/idnh/8A+cXQAf8AENx8Mf8ApLD/AMFwv/E7PD//AM4ugA/4huPhj/0lh/4Lhf8Aidnh/wD+cXQAf8Q3Hwx/6Sw/8Fwv/E7PD/8A84ugA/4huPhj/wBJYf8AguF/4nZ4f/8AnF0AH/ENx8Mf+ksP/BcL/wATs8P/APzi6APw3/4IO/8ABGzwT+1/8DP2yvFutft6f8FN/gXN8L/+CjH7Q/wQtND/AGa/2o9J+GPhzxhYeCfB/wAH9Tg+Ifj7TLv4X+Jm8QfFbxA3iaW08U+LYrnT4dWsNI0K3TSbQ2DSXAB+5H/ENx8Mf+ksP/BcL/xOzw//APOLoA+Bv2y/+CYv7KH7GPib4HeAPFf/AAVE/wCC/Xjv4jfHr4s/CP4aeHPCvgf9sm11C18L6P8AFb4qeGvhPF8S/iJ4sT9nqbwx4I8GaR4h8TWdlaNrupWup+LNde28O+GbK+u5Ly407PLakc14oyrhbD6YrMJ1ViMXV/dYPL4rJeIc6wlOpVqcscVj8yo8M5rHA5Xg5VcdUoYLH5jOlTy/LsZiad5jB5XwznPFGJ0wmVYDMcXh8PC9TF5pWytZe8Zh8NShzSpUcHDNMBPHZjiVSwGE+t4PDyrTx+Py/B4u3+2d/wAExP2N/wBiLxD+zf4G+Jf/AAVp/wCC7Gu/En9qf44/D34JfCv4feFf26fCd14huZ/G3jPw54N1T4ga1FdfBS3j0j4f+CLvxRo3/CQa5cMRLqWq6J4f02K61bWbSGnlk1m/FeVcIYP38yzHCZnmNepdfV8ry7LcszHMFisdO94yzCtl1TAZZhaanisbWjjMTRoywOU5ticEswX9mcM53xTi5Rp5fk9JKEG7V80x8rVP7Ny+L0qYilhI18fiqtR08NhcLQtWqrE4vL8NjPGviz/wTt8BfCH4k+JofEP7Uv8AwccJ+zL4B+P3w6/Zn8dftTah+398IvDWjWXxM+JuueDfCeh6x4Q+E/iP4Vad8TPiD8KNO8Y/EHwp4W1v4jeHdMaFtRuNWufDOi+JtI0O+1IXkF86xfD2DrL+yq3GWc5zw/wjTxf72vmWZ5PiM5wcIZjh8N7SrkOHzvG8PZth8hr46L+tUoYDMMdTy3K8zwuNlGeyjkuCzvGRazCPC/DeG4s4k+qu1LA5NWwGHzjEfU8TO1HNcxyrJsVRzLNsBhpReFvVy2lWxOdYevltP6A/be/4I/8Awq/Y38FfC/WdO/4KDf8ABfD47/ED40/GTw58EPhf8KPBP/BRL4ReDtb8TeLde8PeK/FtxPL4o+Jvws8K+CdB0bQvDPgvX9Y1jVNe13T7K1tbXdLOikuvIq9atnOV5Hg8LLF4zMcJxBmdV/WMLhqWAyjhnJcTnWbZniJ4qrRjKjRhRw+EhSpOWIr4zH4ShQp1KtWFOXV7GhTyrN83xmMp4PC5V/YdGKnRxNepj8y4i4mybhfKcswkMNSrS+tYnHZzTrc1RQo08LhcVWq1KcKbkvOfEf8AwSJ8eaL8Pvgpc2PxQ/4OP9Y+Ovxo1LxwF+C9p/wUu/ZyvvC/wy8MeBYTfXHiz4q/tHeG/h/4m+Bnhq38VabPpcngHQLLxRrHifxZqGpnTrTSYU0bxFe6P1Yx/V8a8LRTxNHBcP1+Ic7xdT/hPpZdChjsNlzyXCRzH6rLOeIa2IxlGpSy/L3OhRwNLG5hmGNwGFwyqVuTDzjUweIxmIf1ZSzvBZHlNGnbHVs1njcuxOZPNZRwLr/2ZkeDpYHHUMZmGYeymsbDBYPCYbGYjM8HTqeU6T+wN4J+LHw4+Cfjf9lj9pH/AIOQvj/q3xX+GXxD+K/iLw/P/wAFBfgp8KtB+FGhfCrxtP8ADXxn4X8T/FDxp8Mv+Fda98SZfHtjq2ieEfCXgvXtftfE2n6PfeLG17SvCT2OtXuWaYihlcMdmc5VK/C2XcHcHcd1s/hSlRqYvIOPMlxHEnDqyrJsW8PmOPzNZBg8VmOdYGUcPTyW2EwmJxUsZmWAoYjpoYWvOf8AZ+KjTwfEH+uHE3A0sndaGLjhs74QxtPLs8xGPzDA/WMPhMlhjcRhMPl2YctWtmk8TJYXAuWAzWOA+JfHP/BPP4IfFj/gpL/wRc0f4Uft2f8ABUvxZ8LP26f2cv2hPjBpPxb+MX7SWiX/AO1D8IrLw78GvH3i608NfDfxrZ/DpdM8BLqt3o7eGviHp8WmeKLPW9Pn1mz03Vfs15b6jXTxZgavD7xmGqSweOVOjl2Lw1eMas8HjsDmdHB4/LsbTp1oYfERp4vAYzDYunSxFKhiaPtI08RRpVoVKUceGcTHOa8LwxWArUMwzvKcdQ56ccTgs0yDHZhk+bYP21KVahUeFzPLsXhXXoTq4fEQp+1oVJ0qkJv94f8AiHg+G3/SUj/gtF/4m3oP/wA5Ovzz+2J/9C/K/wDwkf8A8tPv/wCx4f8AQwzT/wAK1/8AKg/4h4Pht/0lI/4LRf8Aibeg/wDzk6P7Yn/0L8r/APCR/wDy0P7Hh/0MM0/8K1/8qPlj9rL/AIJB/CX9lzwh4D1CD/goR/wXN+LnxG+MHxS8M/BT4M/Cnwb+3P4D0nWPHnxJ8VWWs6xaafceIvFPwk0rw34W0DR/DvhvxF4n8S+JNZvRb6VoeiX0tva6jftaafcvCZpi8wzfAZJgcqymrjMbhs3zKpOrSVDDYDJuH8uq5rnWa4yrKpOfsMJhaUKNGhhqOIxeMzDF4HBUKDliHUpTissweAyrMs5x2bZrRweW/wBmUeWnX9tisbmOd5vgMgyXLMFR5KcKmKzDNcywtHmrVqGHw2HWJxletClh5X+V9X/Yb+Ftj4d0Hw1Y/tcf8F6r79qnW/2k7j9k+X9mK6/4KG/BbSrzRvi3ZfCy5+Odzdap8WpfhrP8PP8AhXt18HYI/Heg+KrG5vdU1u21DT9Di8LW/iQ6jpOm9dPHfXsTksMnw2U5jg84yTi7iB4yeBqYKWX4DgPN48PcVYfG4atUlU/tTA57WweBwuDw8q9LH0Mfg81o4yOUzq42jxVcLTwFDOZ5zi82y7E5Ri+EsFDDU8dSx39p1eO5QXC1fAVqMIwWCxiWOhjcTjFhHl+JyjNcFOlVxdLCUsb9a/sv/wDBID4HftP/AAIs/jjpH/BR/wD4LmeCI7bWviN4Q8Y+B/Ef7a/g/VPEnhDxz8IvGXiP4f8AxE8Mm48KfCHXNG8SjSfFfhTWbTStX8NX+o2PiGySzvbAhrv7NFzZxnWHyvK8HntChl2Z5LmfC+W8Y5XisJlGM+tYzJM1yqnm+Ftlk2sZDMFQm8PVwKhUk8XTnTwtTFUZ0MRW6Msyqrj8yzLJa1fM8Dm+T8Q4rhjM8LWzTDyw9DM8LVpQ5oY9Qjh6mCr0cThsXSxMnSdOhXUcXSwuJpYjD0fl/wCDH7AHgPx/8U/hD4C+LH7UX/BwJ+zd4c/aU8HfEXx3+zj41+Jv7e3whurvxroXwv0iz8UeJLP4g+APD3wzv/GXwZ8Sy+Cr+38X6boniywuVGnJd6XrN/ovia2/sOTuniVhsHxDPHLh7C5lwrw1huL8+wEaX1vD4PIK2YZXlOMr0s2w1SpgMVi8mzLO8pwea4WjNwjPFyq5ficxw+GxNWlhPBuWJy54KXEGMyrNeK63BWBzP2ywlStxBHB59j8Ev7LxdOlmEctzjDcMZ3UyrHSpKrUjhsO8Zg8FHHYdypeBP2SP2KvHvw7/AGzvjHp//BSn/gvfZfCn9jfWPDGj6h4j1X9qu10TXfjDJ4w8F6H4s8MXXwt8FeJPgVoWv3lj4yu/EWjeH/h9eazHplt42m1TSta0yaPw9qlhqU+VStm0Mm4ezFZBgamZcU8Y4ngnJeHI4aks2qZysZw3l2W0MdGeJhQyyvmWM4lwntMLjqtKtk+GhOtnKwNaGKwuEeHoZdiOIs6yOOd46GE4d4OwnGuccQ1MXL+xcPlLqcavOa+Gr0sPVqZhhMgwvA+Z1cbjsFTrUcXiI18Llixqw9PEYvxT9qD/AIJt3Vj+w5+3l43+IXxo/wCC1/w98Y/AT4DSfEjRvBn7Q/7Z3w0+PH7Nvxa0rVzqFvH4W13xN8L/AIdHwtrXiTw5f6Rc2XxP+Etx4g0vxF4cF3oeoRXWqaLrFnqj+jhq1KcaNejVySrUpZxPKcXRoYTEYeq5rDUcVRzTJq2JVJZxkWKhVqYejm2Ehahj8JisDj8Pg68cOsR5uIhOzhKnntOhisnnm2Dq4rEUasYRp1qVKrlueYah7V5NnEY4jDYqnl2Kqy+uYKu8Rga+IWEx0cL9n/sO/wDBDrwD8Wv2Kv2QPiref8FEf+Crngm8+Jn7Ln7P/wAQbrwZ8Ov2t9F8N/D7wjc+M/hP4S8Rz+GPAvh2X4S6lLoHg3QJdSbSvDGiyajfyaXolpY2L3t00Bnk/QaOCjOjSl7fErmpwlaNRKKvFOyXI7JXsl0R4ajotZbLqfUf/EPz8OP+knH/AAWO/wDE0dC/+cxWn1CH/QRiv/Bq/wDkB8v96X3h/wAQ/Pw4/wCknH/BY7/xNHQv/nMUfUIf9BGK/wDBq/8AkA5f70vvD/iH5+HH/STj/gsd/wCJo6F/85ij6hD/AKCMV/4NX/yAcv8Ael94f8Q/Pw4/6Scf8Fjv/E0dC/8AnMUfUIf9BGK/8Gr/AOQDl/vS+8+Kv20v+CdH7Jn7DegfDC/+Kf8AwVA/4LQar4m+M3xS8GfCf4aeAfDX7Z/he48UeJNZ8V+JNG0C+1pbe6+EFvDY+FfB8Os2+qeJ9du5I7S0WXTtKgNxret6PYXuODw1PH8U8NcJYWtjKuZ8SZhh8LGUaidDK8FWxVDBTzfMpqDlSwUcbi8HgaMYRnXxWNxdGlRpulDFV8NGZSWVcM8S8V4pzWXcNZTj8xqxi17fMMTg8vxmY08qy+EnGNbHV8LgMZipJyjDDYDB4zG1pezw7jPxv40fsUfBn4PfGP4j+Az+2L/wXS8XfDH4EeNvgR8Of2gvjZpP7ePwm07Tfhv4v/aMufD1v8OrTSfAGsfDW08cfEDTLZfF/hW78W6p4d09RpVtq7Jo1r4kvdM1SytFkeHjnWNy7DqpjMHhc841xnh3kOOrV6dSOY8X4LLsux9XB1cNRUsRgMunVzbAZZSzPExSljqs6tTD0sppSzQM7lDJsHjK/PLGYnKuC6viHm+Co3pywXCVHGZ7hamKp4isoUMZmKpcMZ9jlltCV3hcFTp/WVj8Zh8FL6w/aN/4I0aL8FdA8Hv8Pv2wf+C7P7Qvj34g+NLPwR4W8F/D79szwjpel6fdTaXquuX3ib4jfEHxF8HrXwl8NfA+k6Xo159o8Ra/cvJfavPpPh7RNN1XWdWtLRsatGr/AGhgsuwtPG16mKw+Y42tiquJp4TL8Fg8ro06uIeIxtan7OWOxM61DDZVldFVMdmWIqVJUaUcHg8wxeE6VSowwWMx9fEzhTwssFRp4ehTnisdjMVmOLp4PDU8PhaVpLD0pTlicxx9eVHBZdgqNStiKyqzw2HxHydpn/BP668efCTT/if8Ffit/wAF6/iteaF44+MHwx+OPhBP+Cmf7JXw9ufgf49+CfiH/hGPFmm6x4n+I+n+GvCfjXRLvULfVLnR/FHgTVta0xtL05rjWP7Gu5v7Pizxk8Nhsty3iCFbFT4XzbhiHFOEz7EYvC4KlTwcMbmmAzDD47C16nt8JXyvE5RjI4qs/aZfWhBYjA4zF4WdOvOMNRq4jG5rk8o1Fn+UZ5hcjxGU0FUxUq9TMMoyzPMuxWCxFOmqdeljcuznK6kMPJUsdRr4mWFxGFpYjD14Q87g/ZP8M618OP2WvEfg74z/APBe/wAU/E79rDTviv4r8CfBc/8ABSD9mXwtrOnfDX4T3eiWt78S9V8eeMPDWhfDWXwr4pTxP4avPB09l4nll8QWOvaXdaatzHfWhn7a2AxEc1pZRh6GY4jF0uD8DxhnVKpWpYDEcP0M1zXLcpyrKsywePWHxazrG18zp8+WUqMsdgamGx2Fx+Gw2KwGNpYbmhWw6wGMx+JxEMPTp8Yz4MytRqLGU89xuFybPM4zPH5disF7fCf2XltPh7MqNXHVq0MLiXDD4jBV8ThcZhK1eH4h/wDBJ/T7P/gqJ/wSJ+Bfij9q/wD4Kc+E9U/ae+HX7WfiLxjrXxB/az8DeNv2if2fdY+HnwH1rxk3hP4VfFrwZ4H1DwdoA1u8tj4a+IVzo8HizS/FGgPdWWnX9tHMl4Py7x2zKHB3Aef5tgqOVcSrBQyeUMNnuCr43KMS8XnOUYapHEYGo8FWqfVZYqcqbc4JYvD0q8HOnGPPvlSq4urRWIo4jAznVxkPZ+3ozqqnRnXhRrRq0JVaajiqNOniIwu6kKdZUq0YVozhH95/+IdP4a/9JUf+C1v/AInDoH/zkK/gz/iOuYf9G48Jf/EQrf8Az3Pp/wCzYf8AQXjv/B6/+Vh/xDp/DX/pKj/wWt/8Th0D/wCchR/xHXMP+jceEv8A4iFb/wCe4f2bD/oLx3/g9f8AysP+IdP4a/8ASVH/AILW/wDicOgf/OQo/wCI65h/0bjwl/8AEQrf/PcP7Nh/0F47/wAHr/5WH/EOn8Nf+kqP/Ba3/wATh0D/AOchR/xHXMP+jceEv/iIVv8A57h/ZsP+gvHf+D1/8rD/AIh0/hr/ANJUf+C1v/icOgf/ADkKP+I65h/0bjwl/wDEQrf/AD3D+zYf9BeO/wDB6/8AlYf8Q6fw1/6So/8ABa3/AMTh0D/5yFH/ABHXMP8Ao3HhL/4iFb/57h/ZsP8AoLx3/g9f/Kz4S/bC/wCCaf7LP7HXiH4K+BvFP/BTX/gvF44+Ifxz+Kvwm+HHh3wt4K/bAtdQtvDWk/FL4peGfhTF8SPiD4pT4AzeGvBXg3R9f8T2VnbSa7qFrqPirXJLbw74bs727mu59P8Ar+C/ELiLjbMsTgcD4feDWCw+By/NcdjMwx3C8qNGNTLuHs94io5dhKU86hXzHNMwwvD+YSoYLBQq1aOFw2LzLFKjgsHVqGWbYKlk3DuacR4rFY94fAYPHYjDYanW9pisyq5c8v8ArlKhCFKXsaGDjmmAnjcwxPssFhfreEw7qzx2OwGExVr9sb/gml+yD+xVrf7PHg34k/8ABVn/AILg638Q/wBp742fD/4K/C7wD4X/AG3/AArdeILq48a+MvDng7U/HerxXPwZt49K8BeCrrxRo7eINcuG2yajqmi6Bp8dzq2s2cBngnxB4n47zbH5ZlHhv4QU4ZTkOc8Q5tj8TwjiIYPAYPKcpzLNKVGpOObNzx2avLMRhcswdNSr4j2ONxigsFlmYV8Os1wlDJuHc14lxuNxsMFlsY06NL6wvrGZ46dp/UMBF0+WdalhFWx2Kq1JQw+Gw1FKrVWJxWAw+L8y1f8A4J1+Apfjh4m+Hnw0/ap/4OGvjL8J/hv8bNG/Z4+Kvxy+Hv7dvwr1UeGPidqH/CNR+JG8M/B9PhY/xW+IngP4T3PjHw9b/GTxz4c0H7H4G367dR2OtWHhbX7uy9LKOO8bjsnyrMsz4b8D+HsRxJl2c5twzgs14MzOFLH5fk2JzfALF5pmsMweW8O0M8zPIM2yvhyrmdeNPMsdQw0a0sDhsxwGJrxneFWTvMKNOrmWY47JsvynM85wOFrxWIw9HOsBhM6wWX5fGcE85z98O4/A8RVMkwEZ4h5VjcLHD1MRmdSeXU/eP20P+CQvwl/Y9+FXh3x+f+Chf/BdP4weK/HfxY+G3wU+G3ws8H/t+fDPw34h8c/EH4n68mi6HpVnr/jv4U+H/COjW9pbpqGtapqmv6zp2mWGlaXe3V3dwRRNIvz/AAr4qZxxVxBhMhw/h/4P4NVcBxDm2OzHE8HYueFyrKOGOHc14lzXMcVCjms69SlSweVTowpYenVr1cViMPSpU5ymkds8qpUssznNa2Px1PDZLhcBiKyVSVWrXqZpn+TcNZfhcPTp0pSnXxOaZ7gaUIpPSUnq1Z/POu/8E2bvQNN+A/g6/wDjh/wcBW/7UX7RmrfEqX4efs4P/wAFQ/2XNSe2+G/wl0zQtX8Z/FvxX8Y/CnhLxP8ACzRvCMNv4n8O2GlWNnrOseJtU13XtI0yPRYYri5vrP6Wlx4sTjs5WCyfwTxmQcL5Fg864oz+Ph3xHhFldbM83q5LleR0MpzHE4LMsxznMcXD2uHhQpQwEMJSxtfFY/D/AFKpCXmqlClgZ47H1MxwSxXEWD4Z4fo/XMNiqmf5hislxefVa9H6rKqsFl+XYHK84lmFfGOFenLL4Rw+FxUsdgo1eV+NH7LH7F3wV/ZL0L9p7Xf+Cjv/AAcCajrviLXfG/gm1+Ael/td6Dq3xM0P4gfCr4gj4X/GDw/431Hwz8FPEngnwfoXwq8ZpNp/i74gaj4jfwY8R01/D2q67eeIfDthqvdkGfcUcS8d8P8ABeV8FeCFbCcRLgzHYPiupwri8JkkOH+O/qM+HM2nHH5phMa8VmMMfRw2EyFYdZvWzaNbLZUKX1XG4nC3PDPDZXxZj8wnmODxPBseI6Oa5ZHFUcZi62Z8OZLmOf1MFlywiqrG0Mbk+XVM6oZjTSwuHyCpHOMe8JShUpR8y/a5/wCCQHgz4bf8FlP+CYX7L9r+3R/wUn8W6T8fvhv+1Lruo/GHxz+03pWvfHz4ZyfD34TeO/Eltp3we+IMfwzsLbwZpPiiXSE0rxlZz+H9ZbWtEvtSsY5rJroTxfrP0c+Ma3HGDz+riMh4Z4e+p4/CUYw4UyueU08QqmExFV1MVGeKxftasHDkhJOPLCUo2d7rwuJ4fUMI6kXLE+7F8mMftoa16UPhShp73MtfiUX0sfr3/wAQ9Xw3/wCkof8AwWb/APE2NB/+crX9O/UIf9BGK/8ABq/+QPz/APtaf/QDlv8A4Sv/AOWB/wAQ9Xw3/wCkof8AwWb/APE2NB/+crR9Qh/0EYr/AMGr/wCQD+1p/wDQDlv/AISv/wCWB/xD1fDf/pKH/wAFm/8AxNjQf/nK0fUIf9BGK/8ABq/+QD+1p/8AQDlv/hK//lgf8Q9Xw3/6Sh/8Fm//ABNjQf8A5ytH1CH/AEEYr/wav/kA/taf/QDlv/hK/wD5YH/EPV8N/wDpKH/wWb/8TY0H/wCcrR9Qh/0EYr/wav8A5AP7Wn/0A5b/AOEr/wDlh+Z37S//AAT+8Hfs5eJvi5dSftJ/8HA/jr4F/s42Hg7VP2hPj7Yft1fCjwn4c8Kaf4vsrTV5rr4c+GPGfwy0fxH8aY/Beg6hZav44l8HRx2+mGZ9D0efX/E9pe6JbcWAVDEYjCfXq2MyrK8x4xy7gPL8zxVWNSVfiDNMXkuWYOvVyzDxqZhh8gnnHEOVZUs4lRlKriHjq+FwOJwGArYt+nOeInTjRwGFyjMc4lw5mHFbyqhhp01DKsu/tmVTDyzKtOGXxzvEYfh/NcXh8qlWShh4YGWOxeCnmWEhL6L/AGqv+CR3wd/Zi+F3hjx8P+Ch3/Bb74n+IfiP8SPht8HvhX4A8MftyeBtEv8Axn8R/izrcGheDdJuvEXiv4R6V4d8K6RJPM97rGv63dxw6dYWs/kWuoalJZaZd64rB4ilnGUcP4Wni8Vm+c4/NMFh6EsbRw+HoRyLIM74pzrFYrEzjNRpYHI+Hs1xEKeHp4nE4zEU6GEwtCc6/PDjyzM6OY5TmefOnllDJ8pyWhnuLxX1CrVqvB43MMrynL4YfDRqRnUr4zM86yzCxVSVGlQjiJ4nFVaOHoVpx+S9X/Y2+Dej/s+6v8UJv2v/APgvFc/GbQP2rtO/Yo1P9mq1/wCCgvwWXxNc/tCahq2m2q+H9C+JN98OrL4X6n4Z/sLVbbxcvi+78QaTp1toaXQ1uLRdQsNQsrSZ0oV48D1MneYZrT46hxTVwP77D4CpltHgfD8bz4urZosbUp0aVLJsV4f5/hPa0MRiKWOvgK+DnVhjIxj1wniaVfiqhmWEynL/APVPLOH84xdZYWtjaeMwHFkuFlw3UwMMM5YmdbMv9cMmpvCVcPSxWHxLxNGVGcKdKtXpfGH9hlPgn8NvAPifx38dP+C6Phn4i+LvCnx/+LGq/CfX/wDgqL+z3eXOgfA39mvwpo/jH4hePbLx98N/hd8S/AniPxBq2l+INHt/AfgS21axm1zULmYa/r/hLTrWXUqjGywOX4vkxWMxiwWXcMvirirEU/aSxeQYGXGOS8HUcLQwFSjS/trHzr59g83qU8JiqWHpZXTxMFiaub/VMqxd5WsZm7p0cLg8oWJzXjLJeBOF1Vo8uFzvPc84d4g4jw08TiYVak8myyjR4XznAYnF4nDVsRHH08K6eCq4GvVxuG+tPgL/AMEmfg1+0Z8UPi94R+HX/BRj/gtZc/Dz4P6N8L7bV/ireft0eHoLLVfif8RPCkfxB1P4Xab4eHwGeX+0vh94C1zwDrPi/Vn1gw2mr+N7Xw0lh9v0fVZYfYlklWjDOp4qvWpLLOMM94RwMqeJjXhnNThWcMv4kzfCzUIKGVYHiR43hfC1mqksdm+RcRUnHDQyyDxnz9HiOnicNwziMNgcDJ8Q8I5dxlWo1cFKjVyjLuIJ8/DOFxa9rOMsxzbL6GMzithVKDwGVVMjxnNiqWe0JYf7s/4NV/BsHw6/ZW/4KIfD6217xN4qtvAn/BXz9rXwbb+J/GuqJrnjLxHB4Y+HP7PGiRa94t1qO1sY9Y8TaxHYrqGvaollZpqGq3F3dra26zCJPlqq5atSN2+WpNXk7t2k1dvq31fc+/w8ufD0J2jHno0pcsVaMeaEXaK1tFXsld2R/UBWZsFABQAUAFAH8Sv7CP7J/iT9sT9nz9sr4aaX8PIPiX4P8N/8HWvxm+Jnxm8P3PiLSfDdvb/BfwdbfC9vH2sTXOpa/wCHbu/j0+x1C33aT4bu7rxPfCbGj6ddyxuEjLsNhJcZ8IZjmdOMspymh4i1MZWk5tYfG5n4R8fZDw3NUqL+s1ZVuKs1yPDRdGnUp0JV1icb7LL6OKr0u6WMq0OE+PMBg6rhmmc5RwrgctpJK+JeD8VfDzP82o+0nF4ekocO5NnWKlLETpRqrDvDUJTxtfC0Kv6Bftk/8EX7/UfiF8bNK/YZ+EmhfCHwh8X/APgmX+0b8BdS8YRePfs+man8a/FHxe+CnizwR4F1i28T+JPEPiuy03xn4T8H+LdF1DxHYeGb/wALaVYXVyutyPcT2lheeY3mNOjxip0qmLwa4i+jjxRk+UU62Do1c8fhxx5x5xLxvluFxGJpV8JhMbWynEcO4bCTzuEMqxOLxuGhathqGbOh14apl8MRwXVco0cTQq+LeW5rmDp4mf8AY2F4w4AyzhvhnOJUqNSjWxMcuzmtmGP9llU5ZlSWDlNeynUwc5eWf8O/vHnxn+H37Vni/wCN/gD9sr9njWNO/YgtPhj4I+N/7cX7Tn7I+vx+Cvi58PfHWjfGb4cRfDzwV+y/oWpaZ/wrv4M/EnwJ4c8U+Hfi545+I3he8jjvtT0Tw18Nvsmr6vqln2cU53LhnIOLuOMlxuH/ALcyzjHgrxKyF4/D1qme57ivDSHFGawq58q05Zbk1fM8FnGY8KYzCUK+eYzO8tzzM1jMRgsFluXf2l5nC+WUsxzXgrhHOsvliclq5JxdwVxBhcrVCeR4DKeP8DkPDOZ4Hh+nKEMxzZYnD4SnnGEp1sJlGGynG5DkdaEq+Y18RRy/y/8AZO+B/wC2H4g1v/gnj/wVv8Y/sg6/+0x8R/jH4p/bA/ao/aS8KfDrxR8F9H8efDrR/jt8KfhR8Iv2XLD4a6T8cPiN8L9P8Sy6F8I/AWhSW9jBrlg2m6bqfiy8e6tdWvtO03V/qsRhMNwLnGdcNYbL8S8HiPDDOcsr1JTp+1oeIfH3ibk/iVxFgMzo4iosThY5dgH/AMQ+zHEqi4YbLMjo0qkatGlUw1T5/DVcTxTkMcZi8yw1XH4LxA4CwtC1OdPB5rwZ4VcBcb8FyzSNWh9YwtWGacZ5jmHiHlNOjKr9czTiHB1MOqVD2uZYP6n+AX7LH7ZP7H3jr9jP9od/2TPF3xVSw0P/AIKSaX8Qf2efgp8Q/gSvif8AZ0k/bT/aR8FftA/CHwgmofEj4nfDP4c6/wCE/A+n+HJ/BfjrU/BHi3VLLw9rVxLf+H7LXvDqQ3b/ADGX4arktCvw1HEUc3q1vAnwr8OsPxKpYihktXijw+x+bYzHQzCeJpyzzDZAsHn88tyPMqWT4/FzwPDtCnXyzD4jGYTDP1s2tn1bFZ81Wy+D8ac847lk2JjTqZxU4dzjgWtwfLGUIYWrVyupnmMzPB0OIs0y6pmlCHt+IcU442tPB4uqch+wd/wTm/bD+GOjeLNU+M/wF03wl4v1j/glr8dP2ebCCL4hfCrxT/Z/xo+I37YH7Svxetfh9p+raL4uvT9k1Hwn428Aa4fE80dj4XzcWlpqOqWOtaXqWmadw8X4CWK8JPEjhDJp1Mdmmc+GH0deFckozjDBVMzzDw/8As84H4mw9SdWs8Hg3l/EmKwuAm8TjVg8XKr9by7FY/L6UsbH6fLM4py8WOB+LMdfB5NgPGPx642zeXNPExy/LON/Evw54g4Zxns6VNYjF1MXkeU8Q1FHDYWeLwsKFXD43DYOvjMPh6/2f+zZ+xX8a/hX8Qv+CMGsXfwp07wrov7J/wDwT9+MXwL/AGgp9N1/wBt8B/Ebxf4B/ZptNJ8Jvb6P4hnufFkWp+LfAvjiaTVfBkPiXw5Bf6fNqd9qkCarp91f/oud5nl2J8TfGrPcFWjLIeKeE8tyThfERo1qcMY8q8SsDm+XYKnhZ0oYnA0cv4ahiJ4P67QwtDD0HPA0ZRr1Pq0vzLB5bjafBXh5ldajbNcl8S8RxNnNJ1aUpYfA5h4f+JGV5lmEq6qOjiKmNz/O8ihi6eHq1sViK1ani6lKdDCV6+H/AHEr48+qCgAoAKACgAoAKACgAoAKACgAoAKACgD+Yf8A4NYv+TYP+CjP/aYT9rv/ANV7+z1QB/TxQB+ff/BST4IfFD4+/BX4TeEvhL4Y/wCEs8Q+Gf2zf2KPivren/214e0L7F4A+Ef7TXw1+IXxC1/7X4l1bRrG5/4R/wAIaBq+r/2VaXNxrWrfZPsGiadqWqT21lNz4OEqXHHhrnFRcuXcP8T57mOb4i6f1TB4zwy8QOHsNW9jFuvX9pnGd5Xg/Z4alWqw+tfWKkI4WjiK9Kse/bcG+I2VUvex+fcE4zKMpw+31vMaucZJiqeH9rK1GhzUMJiKntcTUo0F7PldVTnCMvyg/wCChn/BIf8AbS+LPx+8V/tT/Af9q+28W+L/AIk/tHfsYX1p8PvFPwE+GOo6j8Bvgp8C/jX4K8aLB4G+IvjX4raBFJ4K+G+q2Gs/GfxL4A0XRNM1b4w+IrdtM1NdY1VtIe2w4XoYrIs74U9tX+s4f/iInE/GGfZ86VOjiMJHGeH3HnDeQwxmFpSqVs3wWU5ZnNDgfJcFSUoZZPiHMOKfq8K881q1d+IqlDOcm4hpwoyhKn4ex4XybIfauWHx2JxGc8P5jnn1fFSp0oZbmHEWOy5ZxmGa4qVSosNlOX5DSxEcDhsFQj6P490H/goB8Zf28NM179pr9gX45/F79lL9nX4qeFj+ytoXw8+Nv7FPhj4Q+IPFOhfYrO4/bQ+PXhXxN+0xpfxM8Y+K9I1SbVPEPwl+FP8AwhsGmfC3Sbe11tPD/iT4nXVrc6B6vCs6P9o1M9zKh/Yee5hmWc5dlNTGVpZnl3h7wrmNbEZWq2XQwEcTXzDiTNMirVFnvEDpV8bgsuxmKyHh7CUfa5hjs183iSGJpZLSyPAYh8QZZQyDKMdxCsFRhlWZ8f8AE+Fw1HNKuS4n6/PDYTKuGcBnFGhSw2TrFQwWd5thqeZ55j55Vh8Dl9D6H/a9trP9qqH4eeJfGX/BNNv20Pht+zL+1n8VfB3jL4T+Ktd+E+q+M5F0HwJqfhbQPjr8HvA/j34p+E/gH8WdBuNS8QyaHrvgr4q+JrXxDoFnd6vPY+H7Txx4XuNJj8nCUsPPF8O8TYjLfbLOOEOOsswmIhTwuJzHh3MY8bU8heXZpgsfOGF/sriGlwXisfSzrKpYnHYFVuGcbhpf2bjMzrYf1sVKSwvEfDtDHclfLc74BzOpSqSxWDwGdYLEcLYXievLB4zDUXjqeZ5MuKsHh44DGxw+U5x9TzzB16laNXKZ4jwH4TfA/wDad/Z4/ZC0n4N+MP2CZvjj+y58Z/jf+1Jr3xJ/Yq8B/ET4VSfGD9mT4CfEzxfN4u/Z6+FHgOPxB8X/AIefAvxH4a8J3KXVn8SfBnhT4qyaZ4MTxLZ6Z8OLvxF4b8N3Rm7MxowxmV8K8McRqfFFXKvD/D5diuIsLia2IpYrjXL+J6uaZRgs1xucSwGb4zJcq4Ux2H4VwHEbws8dLMeFcBjMZRp5bjFXpc2CrSw2acV8R8O8nDf9ocW4HEYDJ8VRVB1OF63AuD4c4rzHBYbLVjcvyrOs84rwGJ4ueS86wk8v4hzWg6tLPeWlL5iv/gR/wVU8Afstfs2/sP6J+yh8c9f/AGVb+D4yeIfj1p3wH/aW/Zd0z47eDfgn4h+LPiq8+Av7AujfFb4z/tA/D690nR/B/wAH7vRfC/xi+Lvgabxdqd5odtZ+APhr4ySOTU/GVveK584zDJqHGjhxZQ4f4G4OwWc4qDVHKvEnj3C4BUc7x2f0pU8FmVfhfLI0MJQq4KpgssxPHOPVbGZ3DC5bPGZfmywsllVDPsx4Sk+HcZnvHOfYrI8LXoQlmHAXCU8PgqkcflFOnLH5TDiXiHO6ubZlla+u47C8D4au/q1LF5hRy2eA85/aW02HRf8Agun/AMG8mh2vwTuv2brLQf2Vf2w9B074C3moeB9WuPhNpeifs7fFbStL8DvqXw08Q+LPAd4uh6faW1rFN4W8Sa1pTRKghvpmDkLjbE1cdHM8diMyjm2Jx/1LHYrHRpVqPPi8a8JisXh3SrUaDjPBYirVwNT2VNYRzw0pYGVTBuhVnPBOHhhJ4DCUsuq5XRwlXM8LQwtavSxVWdDDVMdQoY+eIpYjEus81o04Zpz4mtLHtYxf2lGnmH1mlD+mavyk/VwoA/PX/gpP8H/Fvxa+B3gyfwD8L/iF8TfGvww+N/w2+KWgn4K/E3wh8KPj74BHh+61DTtZ+InwL8Q/EdV+GOs/EXQNA1rVIIfAvxLubLwT468Pah4g8Natc+Zf2kE04OrPBcRZBmcKmMwsMP8A27gcVmGAp4XE1sPg854dzTLp4bG5fjGqGZZHmmJq4TL87w8efF4XCV1m+X0quPyzDxKxNGljci4hy2rTweKljMJllXC4DHuvRw2LxuVcRZNnGGnSzDC/7TlOaZf9QnmmSZhStT/tbBYPA46pSy3G42rD8aG/4J1/tDPo0HxW+M3wF+PH7RHwj+Kn7b/iX9on49fsjeJfjJ8I9T/aj8S+DdF/Z38NfB74E+NPHPjDTfib8P8A4Na5408L+PPDF38SvFPwo+H3xW0XwZouk+JNB8P+Fk1KHwTF4br3cNWy3LI8O5ZiMPgsVHL+GfEp4XF5HDG/2Rw1xvx3xtluZ4etyZpVp5nnGHXAeHzThnM88rxxVSnxJnuY5rQwuIwDo5ph/Ar4XG5h/rPmOHq46hiMxxvhhl1SnnVTBUsy4h4M4IyziKvnGDj/AGXCeW5RVxPF2d5TmeVZfBYR4vIOEsPhMfisLmebYvC1v0k/Yhh+Mf7Gn7P3wo+Cni74A+ObeP4mfG79pFPgL8F7Hxx8OPEviD9nH4LW+l+P/i58HvhT8SvF7+N73SNY1EaV4ek8KHXNE8UeNtD8L654o8P6BrnjS606zTXJ8M9xuNxmCwGFp1sPxDxXw74VVszznMadZ4TAcR57kOdZTk2XZNhMRi8Pgqsa9PKeJOHslnnOKy7AYHG1uHsxzGry18xwUcd05RhMLh8dnWN9lWyHh3PfEPKcJlWAxVsTjMqy/PMkoTz/AD2th8LUxUVQr8S5RxNxS8iweMx+aYTLc6pUsPh1QyzH0ct8m/YL8Oftp+KP2oLz9ob9vX9iT4x+Gvjn4v0Lxd4R8P8AxQ1H4y/sl+Jf2ef2VvhTLM+t2Hwk+DfgD4c/H/xv8S7u78a3ek6FB8QfipfeEr3xb468QxWD6v8A8It4I0mx0TTO7CUcpy7IcxwOX5xR/tDHYHKsbxHmWLwWOhmfF+aYTE4eFLI8CqNDEYXJOGMiljswzDJsmq4qGHrvCYjNM3x2Y8RYvBxp8mNqZlmWeYHF43KayyzLcwzCjwzlmHxWBnguHMHicPiKNTiHMp1MRRr5xxRm+Go0MFmWY0sM/wCz6GM/sjJcFhMop4+vjYv2if2Bfjl8cvD/APwWA8MR+FLW1tv2mvif+yx8R/gK19420rRbP4oJ8Bvhh8FLvWPD1zq3h7VrvxD8Po9d8YfDjU/Ag1nXrLRb3T5LtPEdjFcaXHBfSeRlWLo5XkPh/PE4H+1MTwn418Scc5pkH7rmzHhjH5pwm5UqNbEShltTFZhlODzl4LC4jF0oxxuHw9LMp4GhXVdehjsFVzHiTi72eKWXYLiXwHwHh3g88lSWIpZbxLWl4v0ZVsRgeWriq+DyipxXw9jsc4YSrTxmDr18PgvrWJpYihS+Af2vP2dde8Cfse/8FaPjV4F/Y3vf+Cff7PHir/gn3ovw1b4A30nwQ0q5+JHxu8KeJPEera/8ZJfBX7PXj74i/D3SY9F8K6ppvgK18YX+t2/jH4hR+Ze6rp6aZo2jXV39NleKVLAZhg8VnCziWa8bZZnPDmEUMZH/AFcyjCZHicBnEpUcVQo4bKanFONrZVVnkWUzr4TBx4ap4zESp4vMJU187mWFlUxOU4qjlDy2tlPCfEWW8S5i8RRrf2/mOZ5pw/i8jw8cRSrVMVnsOGqWW8RVln+c0sPja0uLJ4TDxnChi+T9n/8AgmN/yjY/4J6/9mO/sm/+qF8A1+o4f/d6H/Xml/6RE+fWy9F+R9xVsMKACgAoA/no/wCCk/8AwS1/av8Ajv8AEX4qftFfBH9o+LxN4t8b6t+zF4S8IfBjxJ8HPh5qDfC74Z/DP42fDXx34kh8BfErxl8SPDtpo2nW3iDQb/4zeM9Nt9JtNZ+JN34e0zwZc3WoJb6DBb+XkGDxmT8QZDi/rkZLE+JeS8T5znrw0frOVZflFPH0cldWh7apUzPKuFsNiq0MLkeChRhjsdmOPzeth6mYYitXJ4m9nnWQ5rhI4ZyeE8PeMchyvJlXccPmmZ8Q5ViaGZKFaSp0cvzbidLCZPPPcS6k8qwFHD0KVejgaVWlU86/aX/YY/aR8afHH47eJdS/Z98b/G/9p7xh47/Z81v9kD9u/wAPeP8A4beBfhN+z94c+Gfh7wBDff8ACwvhxqfxY0fxNoU3hHx7Y/E7xze+GtA+EvxXt/iLYeN7bQLbVn8mSDRejhqn9TzrLMXQwz4fxmG8Wsy4o4jzTF1f7TwmbeHuMzunGlkeB9lKeJxmMXhm5+G/1DE4HKXTzSM+JXj6cMZPMqBncXicvxFDHTlxFl9Twxhw3leVYS2WYvBcbwweZ1K2b4hyeHo4TD4vjCeVcXwzCjj8x+rYLCxyf6lOWCpYHMP1T+M/xr+M3irwv4+0DwD+ylrfxx8IeBPjXefAv9oP4fN4m8C6J41+Jnwf1v4VabrOueO/gNcax8QvC3gjVbq01Xxpoemar4T8c+MPCerSWGm+MNLt1tfENrpsM/NX5MzoZTiMbldWvw3ni4ywuMwdCph8RmmW4/h/iTMcjyDEYmE8Vh8Ji8kzHG5Di5Y94SviMfg6OOwE6uE9tg83wVHpo/WcA8XQw2Pof6wZTheE8ww2Mqe0w2X49ZlhsHjc7wdP2dCricBnOCwWKlWy+GNo4fA4mrRpzjiPqGY5fjqvwn4M/Y7/AGmbH9gX4h/sx+EPhZ4g+FHgD9oL9sGxttB+BmofEnwXqfiv9mP9gz4hfEXwfdfFzwnqvim38bazoFxqd/4RsfiVqL+DfA3jLxzceHLf4kR+GPDV7rD6QVt++OEqYmHhDlPEVfC5zheH8wr47jnFSVWvhK+U8N4/jHi/gPhKrOpTpYzPcNh5YPw88Oszxjwjo47BQxzxLqZLRnmNTkhXnhaviVm/D1KvkuMzPJ6dHg6hP2ccQuJ80yTIOGeIuLKMY1a+FyfEPG4viPjfL8NPEUvZYzAUMQqdDNcf/Zsfoz9t79n7wl4h+KXwk8R+Jv8Agmf4W/bs+GnhT4KePfhd4Ys9HuvhLfeLPhN4j1vUfDT6TpK/Df49/EX4d/CX/hXniTSdHhtJvHmhnU/HvgTUtGtFtbOPQb+5lh8bNMPiMyzHjPEVcv8Aa53xPkOVYPAcSzxap+1xmGxvEmKxeFzjH81TNchlhsTnGHzTLs7yHDV8TX9tnOHxieIpZTSxHdhKWEwGU8K4PC1o0ss4bzjF1a+TRoOf1fL6mV5ZgsFisrwqUcHnMowwNbBY/Js4xFLDqLyrF4FSlSx06X5t+B/hL8TPgR/wVK/4NrPhB8Y9ZXXPiX4A/Z8/b18P+KrmPWbnxHFYXcH7Mni6W08NQeIbwC61+28IaZNZeFLbW5wH1aDRY78/8fAr80+lliY4vww4jn9blmVejlPA2BzDN5UZUJZ7m+W43hPLs54hnRnGNWnPiDNsLjc6nGvGOIUsc/rEVX9ol53DFD6viKnJgY5ThcVnvFeZZZk0a0cRHI8lzbPM4zPI8hVWE6lFrI8nxeBylRw9SeFp/U/Z4Sc8NClJ/wBitf5Qn34UAFABQAUAFAHwT/wUV+C3xM+O3wW+GHhL4VeGv+Eq8QeHf2wP2L/ilrGn/wBs6Bof2PwJ8Jv2mvhn8QviBrv2vxHquj2Vx/YHhDw9rGr/ANmWtzPrGq/ZPsGi6fqWqXFrZTfXeH2aYHI+OsgznNK/1XLcFgOPaOKxPsq1f2VXOvC7jnh3LI+xw9OtXn9ZznOMuwfNTpTjR+sfWMQ6WFo169LDN4SxXB3H2VUFz4/OuE62WZZQuo/WcdPOMmxUaHtZuNGjfD4TEVPaYipSor2fK6inOEZflj/wUD/4JNftj/Ff47eLf2n/AIGftTW/irxZ8Rv2gf2Nrmy+H3ij4F/DbUdQ+BvwZ+B/xr8EeNfJ8D/ELxn8UtBiPg74eatp+s/GfxN4E0bRdM1X4veILU6VqQ1fVG0drb9B8MPEbhzhqhw1w9nmQyhgcBmHiHnmbcQ4fNcbh5Zjmmf+H/GPDuWf2nlWBy/EVcfP+z8zwvA2T1JVatHIKWb4rPqdKhzZlOrHFND+2sr4gdBNTjwNR4ayfIG4yoYmrVznIcxzr6tjJqlHLsdn2Oy9ZzmGZYp1Kjw+VYDIqddYLD4KjHzXxx/wTX+KWheN/jT4F8J/scnxj+0V8Uv28NA/aj+D/wDwVCstZ+CmmWPwY+H+vfFPwT8UPHkF3qGtfEW0/aF8A6z4Vit/iL4Qj+D3w28Aa74B+JKeJ4L6+1Z7XxD4xm0r3+FfEHKqdLw4xNfiNcO8N8DZDnGQcXeHc1nGJlxrltOvxPHLMBSeBy6rlHEEeIcnzLJcpxmL4lxOX1cixODxmNpw5MLldTGeXxJl+IxWF46nXtxNjOMeEMny3IaqpUcDPh3jHBeH/DvB/wDbdenUqUoZLHKOJshXHmCzbI6uPzLE4GWB4e96rgaeGh+kX7XMMP7VngfQLjxH/wAE+f8AhrrwN+zl+2fq+leNfgp4y8SfDpvEHiPRvAnhPxDoNp8bPg5oXiT4j+HPgx8TTZan4ttra4+G3xe8T6XHNpLeMNLvtHtPHehWmj1+acJNcN5nlGbw4ufDdbingHiGGEzjA4TE162Q5jjM8q5VTyfPaUsHUxmEweYw4exNb+3Miw+MxmDjjchzXLqlTAVcXXj7uPU6uH4q4fo1E6+BxnBVadOvVxGCwOfYOvl/DPGeJw+GxWHpvF0sZl1HOMOqOHxv1XK8yzDKMZgMZVlgcVha9T889N/Yh/aA+GvgTwD8TPCP7K/7QnwytNM/a9/aT+Jnwf8AhD+x/wDGz9m3wV+0v+xZ+z38a/BXhjRrH4YeGPDXxK1/Vf2TPFPgf4leNvCVx4s+Kvwm0vxrfaF8MLjxZo2qfDy9vtS8KX09t+gf635ZVxeCyfMOK8rz7MH4W0+F+KOI+IMBxBjuFOOM+wPHeO4kybLc9x9LD4XjSFLhjhzMMJkuRcZ0cDTzWWM4feEmqeUZlTrT4K+Gw2NfEuLwuW0MswVbizgvPMmyqvQo4fHYfEZNwJPhbiXjTKFgJYjBYLO83zKvja1bh7GSlgM9yXNMfis4jHPZxwJ7rL/wT9/aG8P/APBFP42fsp6T4Tu/EX7R/wAZfEvxN+LEvw+1H4laH4i1XTNf+Lv7S0vxkbwdrnxV8W67p/h/xN4k8K+FtQh0/wAU+LbrxB/Z3iLxNpur3umahqEN9ZTXXHR424ep+M/g3nksbhYcLeHWZeEOXZhnGBynFYDL5YDgqeTvP82yzI6VCeY0MoWKoZlWyfL/AKpLM/7Kjg6VXCRxrnh4rLqVR0/FrMK8cZSxXHWSeLEMtw2Y1cNXzGeJz3w1zTgvhehmVbAynltHMs2lh8prZj9VqRyfLMdmGIo069PLMIq8fJP+CgH/ACsY/wDBEf8A7I3+3L/6oP4pV+7fQ9/5F/Ff/Y1wH/qvxZ8zxt/uD/wQ/wDUmgf0HV/bZ+TBQAUAFABQB+EH7ZWjftvfG39rJvCHjf8AYV+M/wAc/wBgT4Q3vgXxR4D8DfCf42fsieDtF/aU+Kemiz8Rv4s+PUHxV/aD8DeNbj4a/DTxClnD4P8Ag8PDdjo/irxNoz+LvHFzrml2+g6BF5/DksRHOv7ezfC1sPmOWZ5OlwhCtUw1XK+HMPhnHDw42rUcJXxVbM+JsROWIxeSOpTjDhfL1hsRhsDU4nrSxOVe1mSwf9i0cpyvMqNKOb5ZWhxbivYY2OYYulip1IS4Uy+s8OqeByetglThn2MouWNzieIr5XSr4bJ6eI/tb37/AIKKfDT42/tL/CrSPA9n+zh458b/AAn+HP7THwm8TfGL4NaZ8RPhX4f8S/tY/AHRfC0uv69pfw01b/hZGhWug3HhX4l6p4bu73wx8QfFfwsv/GTfDXW9LsNRfQdf0i71rKrQpTzzhnNs0wNfM8qyvM+MKeIyvDunLF4XMYZPmGXcFcZyjPE4WhjsuoZjXhmMcrjipZlh4VqeLxmVzxeXwy+vhl2Iq08pz3AYHFUMnzXNuGsgWCx+Kg54TDvEcRYCvxZwlWlQo4qphcdiuGMDj8p/tihhcRlsamb0IYTHRi8Xjcv+JfBn7GXjTw38Crmx8a/8E4V+MX7Mumft2X/x3+En7CHxG+IPw18VfGL4K/CDU/ha+g6h4p06y1f4vXPwI8e+K9Q+L2peL/HTfBv4gfFzxToWl+CPGuoWNhqT+JtP0zw7Y704VcJS4FjneHpZ7jMnyvxByyWY4GnQxtbhzL88zWvX4JySrhsw+oYLNaGW5K5ZVm+c4eliszymvicrqZViMwp5Ri8fWKtSOKxnF88ox0slpZtgeBvb0sU8TgcNxLnGSYjCz4qzCnWy5YzHZZ9bo4bKpZZh6zwWCzbF5BipZrh8DRzpRPXPhn+xFJ4f/Yq/aBf4g/sNeDfGOpH44fG348fsXfsOeLJPhxrFv8D9L8caNpeg+DfhNNfaH4i1L4X+C9E8U67Frniz4i+CvBvivV/h1oXh/wAZ6z4YQ69a2D2c2eYYbNqHDvBWFwWOweM49yjB4zI6XFWJVbG4Th2nxJ4i4/O8m+uYrFU6OOz3JPDXJ8TwvVxXNRq1sZV4Iwn9iUsTUy3IMQdGExmX4rijiCvXeNyrg/NFkWJzPBYOMMNjs7xHDXB2EwGd5vgsLh3Kll+f8V42hnGFympKpQruWbfWM2r4Gpm+dUoecfs4fsXftw/szftQ/Cnw3pGsfGDxP8P4PiH4I+IXxL+MGn/FzSdJ/Zy8V+E/Fnwi+I+sftY6f45+A7/EG1vNa+NfxF/at8S2Hi7wT4q/4VJruo+HvAx8IaFofxH0Dwv4R1bw1Xr5N9UwmPxuAhHHUuG8lfFOTZZDOsR/aVfM+EaPB3CWA8NXlTVTFf2bxPDjfDcScV8d5jGnlFXOsdj+KcbmeLzT/WPKMHDyM5qVMflNLMFRy/DcQZxguFsdiMFk9D6pDIuLKPiPmGI4qoYrEeyw0Mw4Oy/wVp8O+H3BeAlWx1PAvJ8pdDK8Bi8Di82r/Q//AAbNf8kV/wCCpP8A2mt/bc/9RP4C18fX/j1v+vtT/wBLZ+iYT/dcN/2D0f8A03E/pPrI6AoAKACgAoA/ge/YP/ZN+HXxLvf2+Piz8RP+Ch3/AAVY/ZJT4kf8F/P2nf2P/Bfw6/YQ/adPwc+Fuu/ELx3qXgbVvC/jHxn4QHgjxFu8T6pNrVxoXiTxsdRx/wAI14b8Jad/Zf8AxKvOnvBwljs4yzI6Fvr2b0eI6+EU/dpOnwtwnn3Gma+0qa8jWS8OZlLDrlftsUqGH932vPG6sJUsqzrOZ2+pZDh8qxOPa1qqlnPE+Q8I4P2NP/l5J5vxJlsaqvH2eGdevr7Lkl+6up/8EH9M0WwudU1j/gtz/wAF8NJ0yyj8681HU/8AgpPb2FhaRZC+bc3d18H4reCPcyrvlkRckDOSKylKMLc0ox5pRhHmaV5zajGKva8pSaUYrVtpJNijGU3aEZSdpStFOT5Ypyk7K7tGKcpPZJNvRHzF8Wf+CJ/7N/xD+Jvgf9i/4v8A/BXf/gu58Vp/j58K/Hnxg0nwb40/bk0D4gfCrxL4I+Dnib4bW+s3PiCDxB8FtT0C6urPX/H3gzU/D9tc6ZexzywPqVtNBNp0LtOHp08dmGcYdUksbwZhOH+JMVPEU1CeAeb5pmuV5Ti8FUmuenj6GNyjG806fsq2FjyVI1LzaRWxE8vwmVYxVpxw/EuZZlwvhXhqjf1mtDIsTm2Pw2IVNpPBYjKqdelUUnOniHJ4ecHGbPo8/wDBB3w1oNvomnn/AILb/wDBeLRbS8e20bw5Yn/gpLYadb3UkcOyz0rRLb/hT8MU7x28W22sbFGZYYtsUQRMDoqVKuIxE3VqVK+LxHt8VUdSUquIrW/fYnETcnKpUtz+1r1XzW5uepLW7wpUqOFw0IUadLD4PCxo4anGlCFHDYeCtRw9CEYKNKlFcqpUaUVFLlUIR0scP8bv+CO3wx/Zz+FfjT41fGT/AILpf8F9fBnw38AaUNX8S6/cf8FEdQ1GSGKW6t9PsLDTdI0f4I6hrWva7rWq3ljovh7w9oen6hrniDW9Q0/R9HsL3Ur22tpeLE4qOG+rQVLE4rE47HYHKstwGBw1bGZhmea5niqWCy7LcvweHjOtisZjcXWpUKNKnGycnUqyp0adWrDuwuFqYudWMJUKVPD4TG4/F4nFV6OFweBy/LcJWx+Y5hjcXiJ06GFwWAwOHr4vF4itONOjQo1Jyeln8u/Bb9hb4XfFv4x6D8A/E3/BVL/g6L/Zy+Kfjrwjrvjz4TeHP2lP2xJPhuPjH4S8K/2e3iy/+Hep2fw38SaZdax4VttX0nUPEngTxHd+G/iNoul6hFql/wCEIbCC9uLX08Ng6mKjm8aNTDyx2QYfCY3O8rjXp1cdl+XY7GLLcNmjdCVXBY3LJZnKnltXH5XjMfhsLjsRhMNi6lCpjcGq/m18XToLLK8o1pZdnOKq5flmaqhVp4LFZjTwdfMll044iFHHYHG18uwuMx+DoZlgsE8bhsFjZ4V1pYTEQp/cNj/wQo0TVLrU7LTf+C4P/BenUb3RZ1tdZtLH/gpZaXd1pNy6l0ttTt7f4QyS2E7IrOsN0kUjKpYKQCa5E06Srpp0XKpFVk/3TlRt7WKqfBzUrr2iveF1zWudLXLU9lLSq4QqKm9Kjp1P4c+R+9yT+xK3LL7LYtj/AMEJ9E1PTm1jTf8AguB/wXq1DSEFyX1Sx/4KV2l3pyCzaRLwtfQfCGS2UWjxSpckyjyGjkWXaUYAm1TpqrUap0nSVZVJtRpujJc0aqnK0XScfeVRPla1TsOKc6jpQTlVjV9jKlFOVSNa6XsnBXkqt2l7Nrmu0ralWX/ghp4Yh0JfFE3/AAXL/wCC8EXhpoY7hfEUv/BTPT49Ca3ldYop11ZvhILAwyyMsccouNjuyorFiBVTTpShCqnTnUlTjThP3JTlVipUowjKzlKpFqVNJNzi043TFD94pOn+8UPac7h7yh7JtVeZxvy+zcZKpe3I4tSs0xmv/wDBDbw94Z0Z9e1n/gt9/wAF8LTTRA81tNJ/wUntU/tFhay3kVrpnm/CGNb+8u4IZGs7W3d5bnH7oMMkcGb5hQyTL8yzHHKrGjlWX5jmWLpU6bnivq2VYStjcd7Kg3Gc6lHD4erOUNOXlfO4pNrowOGnmFfC4fDOEnjK+Fw9Kq5Woc+Mr08Ph5Tqq8Y06lWtTip6puSUbtpPy74Gf8ElPhd+0H8Ffg38e/Av/BcD/g4CsvAfx58JeHPGXw4Hiz/gozbeHde1XTPFWnR6rpFnJpFx8J5XXWJLOQPLplvNdTRlXALhS1e5mGXYjLcc8uxHI8WsNRxfs6MvaOVCtg6GPVSKSUnGlhsTSlXajy0m2pNJXfm4XGUcXRxWIp80aODzPM8oxFSpHkhDG5Tm2MyXEw5m3HlnjsDXhh5Np1oKMoxTlyr3L/hwX/1mo/4L/f8Aixv/APE5XCdQf8OC/wDrNR/wX+/8WN//AInKAD/hwX/1mo/4L/f+LG//AMTlAB/w4L/6zUf8F/v/ABY3/wDicoAP+HBf/Waj/gv9/wCLG/8A8TlAB/w4L/6zUf8ABf7/AMWN/wD4nKAD/hwX/wBZqP8Agv8Af+LG/wD8TlAB/wAOC/8ArNR/wX+/8WN//icoAP8AhwX/ANZqP+C/3/ixv/8AE5QAf8OC/wDrNR/wX+/8WN//AInKAPwl/wCCBP8AwSm/4ak+A/7aXif/AIeS/wDBWD9nT/hXX/BSP9o34Qf8I9+yx+2J/wAKi8L+Ov8AhEfBvwb1D/haPxG0n/hXXiH/AISf4w+J/wDhIfsPi/xt9osf7a07Q/D1t/Zlt/Zu+YA/dr/hwX/1mo/4L/f+LG//AMTlAHwL+0x+xZ+z3+yz481b4c+M/wDgsd/wc2+PPEvg34b2vxm+LSfBH9q/x78XdP8Agf8AB++1DWdNsfiT8W9Q8I/Ai8g8M+H76bw14ouLGxtjqvim+0zwxr+r2fh6fS9MuLteOhj8FWqZk6mJp4PL8mx2XZXnOeY5vDZJlWaZrh6eMwWX47MJJwpYh4Cth8wxbjGdDK8uxWEx2a1sFhcXhqtXslgMXbLKdCjLF5lnkcfUyPJMJKFXOc5pZZVw+HxlbL8DzRlUpQxmKw+AoTqzpfX8wqPAZesXi6NejS5rx3+zD+yH4E8a3XhQ/wDBcL/g5G8beH/DfhH4bePPin8YPhn+2H448ffBD4HeEPjDp9trPwx174yfE3w98BrrQvBlh4t0C8tPFCSO18fD3g+5t/GPjAeHfC08Wrv69LA4uWb4zJcRQnl2KwXFn+oMq2ZpYHAYnjpTwNGXCODx1ZrD4jOIYrNcowNXln9QpZnm2XZXVx0MxxUMKeV9bw88py7OMLOWPo5pw3V4ywmEwFOriczfCNH677TiKplsIfW6eA/4TM2dGhKn/aWKWU5lLCYCvHB1Wvo74wf8EwfgF8CviV+zx8HviR/wXl/4L4aR8TP2qPHF/wCAfgf4Mtf+Citxqmt+MdX0jw/feJta1FLSw+DEzaf4Z0XTLONdU8S3/wBn0i0v9T0XTGujfavYwTcuCTzDPJcOYVOpm1PJc54gxGHs4rCZVkWEr4zG4nF1ZJU8PKpDDYingaFSSxGPrUMVHCUqscHjZ4fTF1qWCyKXEmIqRjk/9qcP5LSxcX7SOKzPifM8JlWUYXCxhzSrurXxlOtXqQTo4XCJ169SCnQjV6P9or/gk18Ev2TvhD4w+O37Qn/Bez/gu38MPhf4H02fUdb8SeI/+ClUNokskcMklpouiWbfB77b4g8TazLH9h8P+GtGgvdb13UpIbDS7K5upUjPmZrmuEyjDPEYl1Kk5t08Lg8ND22Ox+I5ZTjhcFh04yr15RjKctY0qFGFTE4qrQwlGvXp+rlmWYvNsVHC4SML2U6+IrTVHCYOhzxhPFY3Ey/d4bDU5Tip1ajS5pRpwU6s4Ql5L8UP2A/2XPgn+yFov7cPxd/4L4/8F7/h18AvEnwx8K/FTw9q/in/AIKNRad4j1/SfG/hW08X+FPDeg+GD8I31HXPHmu6Ze28GneENIF9qlzqBkt4kaOCaeP1eLKc+Dc5zDh/N1z5zl+dY7IHgMB/tmIxeZZdjJ4HFwwMI8rr0MPUp1K2IxklTwuDwUKmPxtbDYOjWrU+Ph6m+JsNgsdlrjHA4zBYXMnjcXfDYbB4HF0qdaliMbUlGToKUasIQoqM8RiMROng8JRxGLrUaFTm/jf+wx8CfgZY/CA6h/wWI/4OaviZ4r+N3w91T4u+C/hp8Df2uvF/xc+I8Xwn8Pab4f1PxT8SPEfhrwl8EbtvD3hPw0vivw5p9/eahdpdahrmsWWheHLLXNWkNmqzlQyDPeJchzSrDD1eDadXEcWZilUqZTw9g4Zljsqo43MsZTpycKGNxmV5osDCjSrYrFYfK8zxdPDfVcuxlWhyZJiKfEHD/D3EmXe9g+LHgKXDWGrypYfMM6xeY5ZTzingcFhalRc1fD5fVo18fUqVKeDwDxGEpYvFUquNwcMR+X/7QP8AwT98BeKP+CtX/BHHwj8LP+Cof/BU341/Df8Aa8+AH7R/xT8D/tQ+N/2vbnxH+0P8PvDGl/BPx74y0eH4E/Eq9+GukX3w20TxxZ2UWkePtDvvDN5fano+p63ol7Hpl1PL9ny4nweLyJZhg8dh8PLFYKpSp1KU5UsZhKqnVounWpVsPUnh8Xhq1KpDEYTFYetUw+IpTo4ihUqUpwlLs4bxGHzithK2GrYmlTqzxdKTUamDxuGxGE+sYfF4SvRrQjWwmMwmKw9bB43C16cK2Hr0q+HrQhUhJL9wP+HF3/WYr/gu1/4sH/8AxR18B/a3/Utyn/wj/wDuh97/AGT/ANTLNv8Aws/+5ni/7QP/AASt+GX7Mfws174w/Fv/AILP/wDBezTPCWh3eg6RHb6F+3TrPizxR4j8TeLNc0/wv4P8H+EPCnh34Lahr3ifxZ4t8TatpegeHtD0qyuLq+1K/gTEcImniz/tiU8XluX4fJ8vxeY5zj6WWZVgMNgFPE47HVKVbEexoxlWhCMaOEwuLx2Kr1qlLD4TA4TFYzE1aWGw9WpG/wCyIQw2PxuIzrH4PAZVgMTmmZ4/F5gqOEwGX4OClXxWIqeybUU5QpUqdONSvicTVoYXDUq2Jr0aU/lJf2cP2ZY/h74j8Y6r/wAFev8Ag5F8P+NPC3xZ8K/AjU/2edc/ae8c2f7SMvxh8d6FF4r8DeBNJ+EqfBKfVtbvfF/hGU+LtE1zSbq88ISeGbXVNZu/EVpaaLrL2HoyrYmUsmWAyzJc3WfVc+oYGplWHhiaUKvCtCpi+KY4+pKtShli4dwlNYvNJ5g8NTp4bEYCtQliIZnlrxfnQpYVf2v9dzTOcq/sTL8mzXGLM8RPDSnl/EmYf2Pw5iMDBUalTMHnudKeS5dh8HGtip5rQxWCr0KFXB4tUF/4Zu/Zof4a6d46s/8Agrv/AMHI+o+L9T+M2p/s8W37PFj+0943l/aUT43aJ4dk8Z658PLr4RP8FI9Xs77RvAsZ8eahr91cxeDI/Bklt4ij8Sy6fe2UtxM8VUdbJ6WDwGRZpTzzKc4z3BYvLaEcThIZRw7mM8m4ix2NqOpCWXxyLPILI8yw2Mp0cbTzithMvpYWtiMdgoYi44ejGnnE8ZmOeZXUyPFZNgsdh8yrzw+Ili+JKNHE8N0cDTVKp/aLz7CV443LKmBliKFXB0sbiatWjSy3MpYT6s/Z/wD+CVnw2/aZ+F+i/Fz4Vf8ABZv/AIL33vhfVr/xBod1Y+Iv259Z8I+LPDHirwfr2o+FfGXgzxj4S8RfBfT9d8MeLPCXibSNU0HX9F1SzhuLPULGXYZrZ4LiZ43EVMF9TqPBcP4rCZll2BzjLMwwVOnisBmWVZlh4YrA4/B4mnV5alCvRmuaMlCth60auFxVKhiqFehTWEw1PFzxtFY7PsNi8sx+IyvM8Di68qGMy/MMLyOrhcTRlTfLJ0qtHE0KtOVShi8HiMNjcJVrYXE0K1Ty/wAC/sLfsu/Ev4qftG/CLwL/AMF3v+C3niXxD+yd4X8NeKvj3rOk/wDBQ+K+8GeArfxKvjKUaTf+KrX4UTaZca/4ftfAuuXPi3S7R5pPDYFvaam8OpfarG082ee0qXC+M4yrZflNLhzBY7G4GWZSwFR08TLL8uw+Z4vE4GMJTnjcFSoYiNKOJw0akK+Kp18Ph/a1KUjvWS1JcRZZwnTx+b1uIc2wrxWHyuljYzxNJPH4TLqOHxkeRfU8bia+Nw1Shg6/JiJYWrSxU4U6FfD1K3lHwo/Zt/Zb+LOlePdatf8Agsf/AMHF/wAP9O8DfAu//agtZvi7+1b40+Gx+IP7OOnxXMs3xp+GcfiL4JW7+LfBeIIQ4iW18QWf9qaI+paFYxa3pkl16GcYnFZDlWc5pmmTZXhp8N4vA5fxJlH1SFTO8hzHNaGNr5VgMyy6lXnUp4rMnlea4bCQoyrxlj8rzDL6s6WNwtSgufKcBSzzOckyfLM1zbEviWtjaHDuarFTp5Hnc8sxeXYPM3gM0qUYYeUMBPN8rr1p1nRVTAZhhsxwv1jASliIfLP7UP7JvgL4n/8ABOT9tT42/D/9vL/g4i8QaJ8MP2ep/iHp/hT9uj4mfFXwX8BvjLo+t2z3Ok6e2jfEP4JeENP+LHhS+tIUvNX0/wAPayUWxu9LuZrmOG+tXk9h4fG4DFxo47A5Jg8VQzSeV4rAxVKnnGCxdHn9vGtgXV+tYf2FSE6FWdSlFUsRF0J2qLlPC+s4HH4RVcBj87x2FxeVzzTCY69Wtk2LwjeG9lKGPjR+qVvrUMVTr4WEKzeJw8atejzU6U5L7K/YU/4I9/8ACzf2Iv2OPiR/w9J/4LGfD7/hYP7Kv7PXjf8A4QL4Y/tuf8In8NfBH/CWfCPwhr3/AAiHw98Lf8Kyv/8AhGvA3hr7f/Y3hPQPt17/AGNoFlp+nfa7n7N5z/oFHC81GlL6zi481Km+WNa0VeKdorl0itkuiPEUdFrLZdT6p/4cif8AWXj/AILif+J9/wD4p60+p/8AUVjP/B//ANqPl/vS+8P+HIn/AFl4/wCC4n/iff8A+Kej6n/1FYz/AMH/AP2ocv8Ael94f8ORP+svH/BcT/xPv/8AFPR9T/6isZ/4P/8AtQ5f70vvD/hyJ/1l4/4Lif8Aiff/AOKej6n/ANRWM/8AB/8A9qHL/el958I/H39lj9nr9nPx14q8BeMv+CtX/BxF4lu/hn4T0Hx98bvEXwv/AGnPG/xG8G/APwL4ok1D+wvFfxg8R+Gvgpd2nhjTr+z0fWNaNpaLq2t2XhvSr3xLqOlWehJHqEnFhqmExOIr03j8XhcJhs7wPDVfOMdWeEyWlxHmNDL8ThclnmVaEaKxboZxk1TE1X/sGXrOMtWY4zCPFQRvicHiMPTwjVKticXj8uxmb4HK8IniM0xeU4CviMLicxoYOHvzw/1rBY7C4aF1icwxOBxuHy+hiquFrQhW+IH7NH7Mfw5+Jtz8N9X/AOCwv/BwTq9loOo/DTRviF8WvCP7Vvi/xT8DvhNrfxkXSpfhfo/xO+KWk/Befw74XvPF9vr/AIdvoHaW7s9E03xHoGqeKbvQtO1ayupu3BYOeOzSWUxqZlh8TLiLFcHYSeNlPCYbMeLsFSpVMXwzl+IrQjDE5tQniMPgZU1y4eeb4ilklLETziTwK8/EYrC0MrpZvDExxmFqcOR4yqRwE1jMTheEJzxcYcTYvD0eapRyqVPL8yxcZNPFSy/LsbmUcK8voSxL+4Nf/wCCMeh+FdC1nxP4l/4LH/8ABbPQPDnh3Sr/AFzXtd1f/goPBp+k6Po2lWst9qWqalf3XwqjtrOwsLKCa6u7qeRIYIIpJZHVFJHJj54TK8FiswzDMsRhcFgqFTEYrEVa7UKNGlFynN2g5NpK0YRjKc5WhCMpyUX6GEwmIx2Jw+DwdOticVi61KhhqFFOdSvWrSUKVOnFaylOclGKW7Z8HP8As9/sv6l8KPgb8Wvh9/wV+/4OFPjHYftK3HjcfA3wV8Iv2pvF/jT4l/EHSvhtfX9j468T6d4Ktvgzb6hpnhXwx/Z/2nUte8QvpFisWoaNbwvLqWsabYXO+Mw1XA4vC4HERzr61X4UyzjbF0aUKleWT8M5tgsnxuDzLOPYwmsG6jz7K8FDBp1cfiMxxEsHg8LiauHxPseek8PXw2OxlPG4V4XB8R4nhKnW+s0+TMuIMNXzSjPL8qd/9u5qWS5rjliqdsFTy7BVcdiMTRw7pznU8Rfs9fAXS/Anw9+J/hL/AIKYf8HO3xl+HnxJ8H6h4z0rxj8DviV8c/inofh6z0bWNV0DxBofj+58M/s73LeAfGHhvWNE1Wx8ReE/Fcel63o01jcC/tIVQmubMZ4bK6ld4vG42OApZNlXENPO4VefIcZkedZf/a2XZrgs35VgsRg62Vyo5hOpGqnh8LicPUxMaLqqJthsNWxVOHs4Vljf7ZzXh/EZNOMo53gc4yXE0cDj8Djsqs8Xh6kcbVlhMPNwdHG1sPifqdSvTpOb+VNR/Yg8HfF7/gpR/wAEY7D4e/8ABQ//AIK5a/4G/bA+GP7YHjrwp8bPi3+0rqmlftR/CbQvBvwM8ReJ9PPwa8T618N9O1L4X6d8SLeyTTfG1vcaBqo8Y+CNRFvBJa21/DeH84+kDVxHBHAefYzFZblOe18LheHsTPKOJMOs4yqazTMsjqU6GYYFVKD+tYOnj4Tq4WpUp1sBmmGVOvCNbC1KRhkuJoZpUp1cPUxMKX1rMsJ7Tlnh6qq5bicXga8qfPG7pTr4Wp7Kqk4YjDyhWpOVOpCT/ok/4cRf9ZlP+C83/iw7/wDFBX+fv/EZP+rVeDP/AIg3/wCFD6z+z/8AqNzD/wAKf/tA/wCHEX/WZT/gvN/4sO//ABQUf8Rk/wCrVeDP/iDf/hQP7P8A+o3MP/Cn/wC0D/hxF/1mU/4Lzf8Aiw7/APFBR/xGT/q1Xgz/AOIN/wDhQP7P/wCo3MP/AAp/+0D/AIcRf9ZlP+C83/iw7/8AFBR/xGT/AKtV4M/+IN/+FA/s/wD6jcw/8Kf/ALQP+HEX/WZT/gvN/wCLDv8A8UFH/EZP+rVeDP8A4g3/AOFA/s//AKjcw/8ACn/7QP8AhxF/1mU/4Lzf+LDv/wAUFH/EZP8Aq1Xgz/4g3/4UD+z/APqNzD/wp/8AtD4m+LP7D3wJ+CPxb0P4S/Ej/gr7/wAHKmgJrXjrwF8L2+Lcn7SXxZl+AGj/ABH+KL6bB8PvBur/ABpT9nf/AIQaPUvE9/reiaRDf2Op3/h/Std1jT9D8Q6zo+rzNZx/W8P8YZxxNhnXyrww8AZYipQznE4DKMTkOV4TPM3o8P4bF43OJZXlFfPYY7EywmEy/MMTTpulTq4+lgMZLLIY32EkYZpQp5Rgq2Y4rG5nPB4PB0MxzOthas8XDKcuxGNhgKeOzOdClOGEoRxNSl9YjKTr4PD1qGNxlGhgq9HET7D41f8ABPL9n34AfGb9nr9n/wCJP/BcH/gvnY/Ff9p7xLfeGPhP4X0n9u7WdelvLnT4kafUvEd5pXwVubPwnoMt1LDpdjq+vz2VrqOqSPZ2BuXtL82nLw7xxnnFVPiCvk3hB4L16HC+T1c7zmvV4NpYejh8LSw2YY2NGE62bQVfHYjBZTm2Lw2Do89eth8sxlRRtSXM8zw1PKMpp51jsdmNPA1s3yzJKMo13UrVcZmuZ5Zk9GdOhCm6ssHhcxzvJcLmONUfq2X1c4yuGJqU54/Cxq+YWv7Jf7LV58brH4Hw/wDBav8A4OKxdar8XNT/AGe9H+LM37WXxEh/Z81j9oHRoL2bU/gnpfxvl+AC+Ab34hWs2mappJ0+LVjpk/ifTNQ8H2urT+LbOfRE9HA8S8R5jk0M6w3hL4F8tfIMZxZgsrq8M4Gjn2Y8K5fOpHG8R4DJamdLH4jKaFOjWxnto0lUrZXRq5xhqNbKacsaTmlGjlFTEU8Vj8yn/Z+IybCZzPC1pYulkOK4h/s9ZLhs7q0Kc4YCtj5Zvk9PkqN/U62bZbQzF4Oti6UH7v8AtD/8EvPhZ+zJ4e8Ma18R/wDgs3/wcI6jqvj3xXb+BPht8P8A4dftseKPiV8TfiV40udO1DWV8N+B/Afg34G6tr+tXlromkatrur3v2a30Xw9oWmahrXiDVNL0u0mu08HJPEnMeIcwlluV+EvgrUrUcDis1xlbEcHUMHgstynAyw9PG5pmWOxecUcLgsBh6uLwmHdavVh7XF4vB4HDRrY3GYXD1uqeXRo4PE5hiMzxeFwWFqYWhVxNfGckJYvH1lhsvwGHgqcq2LzDH4hunhMDhadbE1lCvXVJYbDYmtR8i+I/wCwt8Mvhb8MPA/xP8S/8FOP+Dpy6i8c6b4s1qHwH4Z+L3xx8U/EzwnofgSeO38X638Q/COh/s4Xs3gPTNIM9tNaXPiS6sf+EqtLq3u/BSeJbeQSD1Icb4mea47LXwL9G6lQy3DZdi8bnuIy3KcPw9So5rT9rg1HNK2eQp1sQ4qssVg6EKuLy14XF/2lQwiw1ZwzweX1sdRjUoTzqWIq5g8rwmWucnmeOx16vJSwWEhCU61KrGleljbxwEpVcNQeKWJxWHoVeT+J/wCy9+y18MfhX8P/AI5H/gsr/wAHKXxI+DfxC+Fdj8dIPif8Gv2h/jT8UvA/g/4MX0K3I+JPxG8ReFP2bL7TfA+jWlp9pvL/AEjXJ7fxhZ2Wm6vey+Gha6TqM1t6NHP+I5cR5pwrjvCz6P8AkecZTm2FyHE0c+ybJsqpVs6x9aVDAZdl+IxPEEaWZVMbVjBUMTgJYjAKOIwdSti6NPHYOVfDAUaea5Vg82yvFZtmMMxq5pQwWBwk51M1r18k9ks4oSy72axGFrZfVrU8NVp42OGlWxntcHhFiMThsVSo/FH7Tn/BNrQrH/gsH/wSW+Efhf8A4KV/8FQvil4Z/aU+DX7THjvw9+0f4v8A2vx4r+Pvw70PQfgp438YaSPgH8VR8PbIeCPDfj+wtILDxjbDQ9VHiPw1q2pWHmWf23zo/wCg/o/Z1jc5qcXZdmXCXDPBWY5Fnkcqx+A4Vyb+wpLG4eji6eKp5hT+s4r2mKwtehPD83MlCPtIa3ufJ5xjcHiMlweb5fif7VwGYYLC47BVcVzVqNfC4uWHqUKqpzjSnGM6VWNRRnGM4y5eeMZRcT9pf+HG3/WYP/gul/4sD/8AxSV/TH1P/qKxn/g//wC1PiP7U/6l2V/+En/3QP8Ahxt/1mD/AOC6X/iwP/8AFJR9T/6isZ/4P/8AtQ/tT/qXZX/4Sf8A3QP+HG3/AFmD/wCC6X/iwP8A/FJR9T/6isZ/4P8A/tQ/tT/qXZX/AOEn/wB0D/hxt/1mD/4Lpf8AiwP/APFJR9T/AOorGf8Ag/8A+1D+1P8AqXZX/wCEn/3Q+YP2jP8Agn5+zz+yre/CjRfjN/wXE/4Lf+H/ABV8cfib4J+Evwq8E2v/AAUGj1Hxn4z8W+O/FGk+E9OfSfDkHwpGoPoGkahrNnceJvEckcekaFZMpu7r7ZdafZ3mOHp0sXnmWcOYfG4utm+aLEzoYWnW5nQw2FweLxtbG41xi/qeC5MFVoUsRW5YV8ZKlhKPtK1RRXRUxNelk2cZ/VyvK6eVZJg62LxuLqYVQhJ0YKo8HhOaovreYVKbdWGDoc9ZUIVsVUVPC0K9en5t8b/2O/g78DfjYn7Pl7/wVD/4OaPiv8T4fBXhf4ha5o/7PXx0+K3x1tfB/hPxpr3iPw54Y1PxtqXw5+AeuWnhRNY1Lwn4gFmmsvatNbabcXSZhUtSyynDNswxeX4XE49fUM1y/Jcdj8RUeHyrBZlmeDw+YYfD4vMqkFhcO44DFYfG4iVapCNDC1FXm1CMnHTE1qmEwGEx9fCZDCOPo5picDhOWk8xxmHyeeFpY7EYbAe2+s16MMRjKGFjUpwlGeJl7BP2jipe4ftC/wDBMP4a/syfDqD4k/Ez/gsR/wAF9pNP1TxP4V8C+FPDHg/9tvWPGPjzxz4+8c6pDovg/wAC+DPCGifBy41XW/E+v6nOtva2cccUFrFHdX+p3djptleXkE4mKoYzLsup1M0xuYZtjMRgsuwWBl9YrYmpgsux+c5hWUrRo0sHl2TZVmWa47GYirSw2HwOCr1Z1eb2cJxgsVUxuGxuNWAyfC4LLcvWaZjisbhnh6WBwcsRhcHSliE5SqqtXx+OwOXYfDU6dTEV8fjMNhaVKVWrFHlvhf8AYv8A2Ytd+APj/wDaS8Rf8Fvv+C7Hwm+HPwj8Q+J/Bnxdg+M37dd/8NfFvwv8d+D3gTXPAfjDwt4h+EEGpW3i4G801tG0fTV1OTxRHq+jS+F5NZi1fT3uM83rYDJ8mwGf181r4jK82wtfE5TWwNeWJq5nUwuOzDKcXl2CwipxxdXNsJnGUZplOJyx0IYyjj8BiqU6ShT9o9cD/aOYZvicipZFgaWZYN4SWLpYnBwoUcPg8fgcHmuCzWrjJ1vqccnxOVZhg8xhmn1j6lDC171q1KrSr0qXnXxB/Zs/Zz8AfBT4DfHc/wDBW/8A4OKPGXhH9oj4Wa18dfBWleB/2y4tW8XaV8E/CPgjS/iJ49+KXi3Q7/4faQNJ8NeA/Cut6NeeIbOzu9U8U3N5qtjpHhnw74h1adbKuvMsNDJ87r5JmeNxWEngMthnGdZjUxHNleQ5XVzbI8ipY7NMTTjOpCjUzbiLLMKlhKGLqxg8Zj6lOGW5bmGNw05bVxGcYZ18syzKcXUrcS/6nZVg4YZU8ZnvE8o8RVqGT5TSrVKcJ4jE4XhXPMXRqYypg8L7LCQpVcRSxeLweGxH0f8ADf8A4JmfDP4ufFT4h/Cj4e/8Fif+C9fiS++F3g74Y+LvF/i+y/b0t/8AhBLKT4uaXqPiLwf4Rg1p/hkt5c+NJPCFnp/jTVdFTShHpHhfxR4Sv7y9SXXrS1PSsqxCWdutUzDDPIeJ8bwfi416yi62e5VgMBj85w+C5VNYilk0c0y7CZhibwoxzDFSwOHniMRgsyhgvMhnuHq4fh7E0MJlGIpcTcPR4qy50sI+aGQ4jG1MvyvH4uE5wnh6edYrCZrHK4cs6tWGS5lUrww0I4SWL+iP+DV7wp/wgn7Ln/BRbwP/AMJJ4s8Zf8Ib/wAFgv2uvCn/AAl/jzWP+Ei8c+K/+Ed+Hn7POkf8JJ4z8QfZ7P8AtzxZrn2P+1PEWsfZLX+09Yury9+zwef5S/MVVy1akbt2qTV5O8naTV2+re7fVn3uHlz4ehPljHmo0pcsFywjzQi+WK1tFXtFX0Vkf09VmbBQAUAFABQB/Dd+xtY+Jk+AH7UnjTQfh78VviNpXwm/4O4fiX8V/H2m/Bv4S/Er42eMdC+HfguL4a3vinxWvw/+EnhXxp461TTNFt5IXvW0bw7qEqNPbxLE0s8SPOU4ujlvHvBGZ4uOIjgMPhfFPBYnE0cJisVSw1fP/BHxK4byj6y8LRrPD0sZneb5bl0cRWUMPTr4ul7arTg3Jd1WjLGcFeI2X0Z4f67jsl4M+pYeticPhqmMllvjJ4YZ5jqWFWIq0liK+HyjKsxzCWHoudeWGwWIqQpyVOVv1l/4KWfHLwn+1Z4V/Zg0/wAM/svfFfxf8LNL+P8ArzfET4h/tVf8Eu/+CiHxX8K/BbXLL4UeJZPAuvS/sMT+Efgf4o/aHk8aapqs/g/wt4t8RaL41+FPwv8AFc1rq+q2cfiuTw88HB9QdXiPLsXX+r0aK4U40p5diFhaObY7G5vHHcF4erw7gsPXrzy/hnH5rk+ZZjmGB4qzjA81bBZHnuS5FiufEZ3CBHFwWQZ5haMsTUxazngp4vBe3rZRhP7HxFbiPE1c7xGZwp0a+dYHI8zyXLaGacK5Vj41KtTOsnzTO6Cy/C4V1vxU8J/sFft+/FD4P/sueBPhz8N/jj8L4/hP4E/4Ks/8Jl8N/GnwR8efs9eGvjP8HNT/AGzvg58R/Bv7Hd3q2m3elj9m3w1+018NrG40zwJH4L8Vz2tp4Y07VfC+gXWqeELXxFPb7YaccFLAZ5xNleJ4ky/KPBjwFw3FPCdXMo57mHEuN4S4348wOe5PUzCrCouLc94TylYbO8NkuKoVsHxPOhw5/aVCeQZtQlieKaliMXm2XZNmNHI8RmvjFxjiOF+LcPlFfLcDwrDiLwVyv+z+McLk6dKpk2TY3iPE4vLMdi0qWPyLG5hm7oew4ty1UaP0j+2Z8DG+Lfxmv/HPjb4BfF74W/sy+P8A9gz4D+D/ANi/4Uyf8Ek/iR+1v40+DOu6Xa+NoPiV8AfAPhPQrrwvN+xb+0PpniW48JX2keK9atfAWl+I7aw8NapYfEyz0fwJFNb64zC455r4k0Z51jM04vzLj3LM3yDiTJatPLs5zXhKXCPC8eHMx4f4zx2KweEyWnkHEmH4nzDNuGc0xuT18gxuZLG5vga8cVUpYDfLa+FpZV4bOllOEynIsoyPP8u4oybNqs80yXAcWx4ozH+2J53w3h6GKxXEuCz3h6WU4DL+JcFgs4pZ7hcuxtHLqsZ5jGWZ/uN+1/8AAb43+Mf+CaHwK8PaBo/xE+Nfxh/Z91v9iP47eJfBHjC38NaX8W/jY/7M3xH+FvxL+IPhHXtO03xV4l8If8LV8WaR4R1yRdHsvGmvaDfeP1ttNtPEmpWtxDqcvscWZhhsP4p8P8ZUsPQlk3DviTm+b5jh+FqGIx+Go5Rn2Q8XcHYjNOHsHLDYDF43D8OviunxRluChg8PjsRh8mp0MFgvr0sNh34fDOXVMX4eZ9wl7ephcbxJ4d43IMrrcSTWEqUcdH6jmmU5dnuI9tjVhI5nLK6HDmaY2vXrQw9LMcRisfVVKGJkugn/AG+9e+PvigeF/wBmb9jf9oz4kaNoXwb+Mviz4q+N/jd8HPjv+x43gPxLp/gidvAfwS8B6h8a/hf4J1/xx8V/iV4x+x+HNXj+Hl3/AGN4F0SG58U6h4wF1Domm6n8rxLhcTU4Z4/xNHD0sfgMJwXmlLJvqWNxEMfxln2KxOEhhcjynA5fWwnEVHLP7Kp5pmWY5u4ZfWwuOoZNluXKtm2MnHA/TZHWwv8AbPBuExeIq5Zjcw4yySGawxeBoYzAcKZDSpY3+0+JM5xNR4nJq+IwWKqYLB5XlVGeY/2vQxWaV6nsMpoVMVX/AJnfgh+zZ441vXtWvPD37J/x28CfDn4lf8Eof2sfhN8bfC/7Hf8AwTh+PP7IXinwt8TfEF78H9as/grqXxU/aj8V+IPFn7X3x/8ADn2bx0bD4o/ErxGNP+IutRa7pvhW91zXvEviHSbf1c3wWGjg/EXLf7RqY/h2rHwZxeQZrgstwWHyHN5cJeI1P2+aZb4WUYKVHJMtyPMMLV4hyJU8Tn/EfB8s5yehh8Sstq24sFi8XLOuAMxeGp4HPaHGvHs86wuOx+Jx2b5Zhs/4E4onSp5r4iOUsPKrm2fYPCwynMcPKhkPDnESyLMsS8vw+Oyidf3j4a/BT4hSfs4fGzwF4a/ZQ1Lxh+yLoH7W37BvxR+Pes/Bv9h39pH9jfUP2ufgf4burnTP2gPAd7/wT5+Icl7DrPib4ZaV4Z+HGofGJ/2ePBOm+DvjxpkeraI3hrxJ4p0zVrK49Spi8JPFcCZhxRhKKyHKvEjxKryweHrz4jyKpLOfC/HU+EfECnk1WnjeIMn4Uw3idj8nrLh/NI47AZZmWU4jizLsBSwVPHYqv5WEw1WhhOK8vyGri5cQZj4T8PZZg8Xio08j4hyvFZT4g4LFZtwXjOI6FfBZLnnE+Z+HkuMMDhuIMJXw+YunmmAyPG5hL61k9LCeofHfwb8DNds/hN4b/Z2/4Jv+MfhR+x7r/wC03+0F470v4g/Hf/gn7+1/+1N8KNE8eTfB74d6RZ+JfhT/AMEuvB2rfD658BaV8YNY1Xxd4X+HPiT4v/C3Rvhz4W8VeD/F3jzw54Pj1f4g22v3/hQw2Nq1Mvw2ae0p1sJwJxpQ4ZwOIjhs/wA/xeGzbxDwuMnw5heJcdisZknBFTH4SGJ4kwCzevQzLAcK+zyLDf2PlM81wc/XniMNToZtPLqMa0cXxF4exz3F4atLh7J6E8u4U4lpLN8ZlWGwuFzjipZFXw+RZJnM8qhLA5ln+Z4HHZliM1x+Q4Grhvnv9nD9nW+8JfBX9nex/wCCiX7EP7SHxl+E+j/sZftW/A39n74Xaj+yL8U/ibrvwa/aPuP2ufixqml2MXwm8JeF/GVz8DfFXxF+DVz8KLD4G/F0jR/A/hnw74Vn03w18UNG0VbO9vcOLY18x4X4vw2CWIxHiLnXgv4DYLhPOaWJxGIxdLGcM+G+fZZxjlFPiXF0cPVyzPcv42lkedcQTzZZbj89weFwmNr0cd/ZNfC0enLZ0cPxHlWIhVwdHgXLvGLxdzbifL5ZVDBYDF5dxNmfBWZcGZ5V4Woxrf2tw68ojx1ltDJ8voZtSybNc7q4GdCliMxhUfjVv+yB8Y7X4Y/AbRf2uPhZ8Y9G8Iy/8Esv2Vfhd+z/AOHbv/gl18TP26vHvgb4neHfD3i+3+MXwl8Fw6RqWgaj+yD+0jP4uuvCmv2XjDxZD8Pn10Q+H7q4+IWjxfD2aGw97P08ZnniGsFjMX/rNmHFPCONyHMsinh8tzatw3hfDngjA5VW4d42xGLw2WZbR4X4ywHF+LzTJMXmOWwy3GZhHOMdSx+GzG+E8zI3HC4DhCdTC0aWQ4LH+KP9uYTPJ1MwyqnnGY+KnFWYrF5/wnRw+Jxuc4TiLgnGcOYPL81w2X5pHG4XAY3LcB7CrilHMf7fP2ctC8UeF/2ffgd4a8b6x408Q+MfD/wi+HOi+Kdd+JFnoun/ABD1jxBpfhHSLLV9S8d2PhzxF4v8P2njK9voZ7jxNBonivxLpUWtSXq2GvavbCK/n9bizE4fGcUcRYvCU8tpYbE53mdejDJpVZZRGnVxlaa/sp18Lgq39nO98EqmDws1hnTTw9G3s4+LwxQqYXh3JcPU+v3o5dhacY5rBQzKnSjSiqFHHxWIxb+uUaPs6WIc8TWqSqwlKrN1HM9nr5490KACgAoAKACgAoAKACgD+Yf/AINYv+TYP+CjP/aYT9rv/wBV7+z1QB/TxQB/Pv8A8FTf2hPiX4j+NH/DEul/Ar9szwl+zb8QPhnp9/8AtY/tXfs1/sWftGftAeL/AIjeCdbutTsf+GXfgr4s+Enwv8WeHfC+s69okupj4lfE3XdWurvwH4b8RSaJ4H0OTxjqt3rPhryMvo4DPMxzmjxDg8Q+G8gzHLWuHquHxOGp+IOcSwWFzC+YY1RpQhwPldP6hhM5jgq0s04pxtKvw3GtlmU4LM8TivWr4nH5Fg8mx2Q4mguJcypY6phM6jXw2I/1EwFHFyw0cdhsHz1alXjDHYqliMRkeHxlGjl2R0KFDiTF08yr4jKcFP4a/bc+D3xFtT+2F+z9+xn4d/a6+EHh/wDb1/Zm+Anhvwl8Ez+w14z8b+AfinrN58FdM+BuhjRP2iHiTQ/2LYPhf8P9C8JeFP2lvBn7SmhWWv6Z4f8AD/8AangJtB8R6sL9fbrYbNM7zfM+HM4zLC42eG8e6fF+Z4iri6GEwmXRzHPeC+I+LeN8PxThPb5VxTwhi8VlWZZpluT5JKee4jiXLsTlFCrLK86y7CV/My2rlPDmE4W4ky3B4jCwwHhVPhug6VHG4/McXRyGvxi+G+EsVw9inTzXK+M757KnhM/xvPkDyvOMNjc2pVsVw/mlWjU+Nf8AwT3/AOCpfg39ur9lr9pjXNJ/Zh/aK1kftw/DLR/h58QtPj/aI1rxB+z3+zL8PPgr8aPDvhXwR4v0zSvAc3hf4Z/C+eHV9V8TfEzxnYapdXPjT48eJvCCazqs2jLoVppPp8IY+nQ43oYrNabwdTiLD+Kue8bZvhJJ4XMamdZLXwmHyqhicWsPTwsskyPFVsm8NshqRjQq5nXzLFZhWxWY5vmOMq/MZ3leIj4e4fKcFN4lcMZL4TZBw7lFW7lQzHKONeCcfm2eKhhlVq46tnGfZRhcz4zzebqYjL+DMrjQy2lhcLlFLD1P3/8A2i9V+Hn7Vf7LH7XuieF/h7qnj3xf8ItG/aG+Gmh6F4p+FmrN4p0342+HfhTr+kWl/wDDXSfEOhHV9Q1HVLDxhBbeDPF3g+3mHiTTPEJXw7qF7Z6mwn/NuPMLi8w8Nc7zTKKFfE4jiHg3jbC5MsFTnUzWtCjj+IODc4y1YagnjqNavnHD+Y5fXy+UI1MXTo0nKlUo1qXN+q8B4vC5d4lcN4HMsVh8Phsm4x8P8XndTEV6Ucro0MQ+GONcvxVfFVJLBTpYLL8zy3H1a0qjjluNpVKdaVDF4KqqXyx8S/gLrniz/ghRY/DbV/gxq3ib45eEf+CWbeFfBngHUvh1eaz8V/DHxcuP2PJfAlz4b8MeFrrR7nxfovxGnu7/AFDwbPo+lWFt4mkuL288PSW7S3E9m/6B4+ShmnF/iTmWRSjmMsfx3nEcFj8paxcsZkeYcf4LMcUsLisH7R4jKsdRwODx1dUak8JiaWDw2Jqc8MPSnD5bwdcMBDw4w+cOOCw2Co8KYjHUMyth6GExuW4ClGlXxdLFclPD4rL6k60YVa0YVcLOdVRlTlKd/JPFGs+If2P/ANqX9lP9qH4n/CD9oDxZ8LNb/wCCWsf7L+on4O/AP4ufHHxV4C+N3hrxh8PfiJpfgrxb4D+FXhHxb4y8LS/EjT21LQdL1nWNCsfD0HifwnHoviLWNImnsi2/HWYU63Ff0kMswOHea1+Os44Xzjg6rhHTq5dxJPhnMvGfL8xyajm3N/ZeExE6fHeQZpgKmY4vB4HG5dVzTE0MVP8As+vE+Y4GwNdeGP0faOL/AOEurwZgs4wXFVHH3wuMyOlxZwl4WU8HmmKy2pFZlVoZXi+As3y7NKeDwmKxuAxOPwFOrhIrEuS/GbwT8IPiF8B/+CnX/Bsh8LfitoN34U+Ifh/9kT9uC/8AFPhDUGiOoeDdQ8W/CP46+M08G6iIXlhj1DwjaeILbw5fQQySQ293pk0ETskak8HHcaVDB4TLaWMo5g+HuEPD3hPE5hhqirYXH5hwhwlwzwvmWNwleLccRhMVmGUYqvhcTFuOIw9SnXjpUR9NwtiXmGfZ5nKwVXLqHEnHvibxZgcFiKUsPicPlfFvGvFXEuUwxeGmo1MLi3lma4SWLwlSMauFxMquHqpVKckf2CV+Qn6ieDftK/FfxB8EfhFrvxM8PfB3x38dX8N6n4XfXPAHwytG1bx+3hO+8S6Vp3ivxV4V8N29lqGqeL9W8DaDdX3jCHwfoFlc+JPEqaLJpPh+GXV7m0jfCo6U8VluExVargcBmWOWXY/OaUK9X+wKGKwuKjSzerRwlKvjJ4aljVhMNiauFpTqYGhiqmZVIyw+CrxeihWeGzGthKVPF47CZdisbgMrqVsPhlnWKwsVVWUU8VjKtHB0K+NoxrQw7xdWFGvXjTwjkp4iDX89PhX4yfGT9knQ/wBtX4w/sw/s2/tf/tTeC/jr8e/gVH+zr4++Pv7NP7Rvjj4xWXxT1X4b6xoXxo+MPxE0J/hTB+1Drn7N/wAFdC0PwppngH+3vB9jqWpa5Pqvw1+HOt2fhe+ttV0z3oU8U8i4U4VxWJy/h7FvijxAxNHN8DTw+PWV8B18v4XxTzjN6GBr/wBmYvjbiXiXEcQZZkeHzHHYPMc4yOhk+YcSTWUZTGc/Gq1MHUz/AD/ibD4bMM3oR4N4UpY/KMTGtgFj+MMLxHxIsu4eyCtjcI8TgOHcmyatl2dZ9LB4XG5TkmaVcx/sWlLiDM8Xg5b/AMO/Dej/AAf1v9i79sG18C/tt/EnTvhz+05+0z4g/bd+JPxU/Y2/aB8E/HHxT8Uf2iv2fLPwxB8eNL/Z0Pw5T4hzfB/wzeaL4W+GGhQfDXwf4j0bwF4Ray0YXF+fD/iPU29ChicDkuYyyrDUMPl3DWYeEvE/B3CsaOPo5xiMLnM/FHgfxAxC4nx2Ei6kM642xOT8T5hiM1x9DB4TGZ3WwOFprA4HEZdQpcdZY3Ncpx2MxX1jH8TUvEfgHjLPGsDVyvB1OHsp4L4+4CoZZw1h8ZL99l/COH4iyevDK6OJxeZrL8Jj82xP1zH161Sv+gP/AAT08WTfCrwTqd18UfBXxN+HOpft3ft1ftafFL4IeDvFvw58W6Lruh+FfFF14o+IPhSH4laXdaWk3wq1bxZ4C+H+seObbQvHC6Jqq3WqjRru0i177RYx8LwlSGR8D8JTeHnm/Cvhpj8zz+nSxOGxOCwn1njvHZzicqpZjh6tbL8bj8oh4h5JlVbCYPEV5TqYHNJYZVcNlmJq0+yWKp187454op0asMnznjHhTKcrrvDYihicwWXeHHCPBazqWX16NHH4bLMxzfgvM6uHx2Lw1Ck8Pi8oq1nSnmuEp1OC174J/FDwJ+09/wAFQdR+AHwE0iC08Uf8E7/gL4Y+A+j6j8PotD+CHxC+LmnX37Y2qX/gSGX7DpPgrW5ZNd8XeHpfHWiQXyvDD4ts7jxD9li1uK5n+PxVOrW8NuPspqU6tR4vxKpxoYBU4VsZPhKHhX4aZDiK+S5fX9zE0MFhsBmWXZRShTlgHmWW/wBmRV6FWhH6XDTpQ8S/DXN51XSpYfhfPcRm2awqVaUaGfYzxHqZuquaZhhlKtQx+MclmWJryk8xqYedTHwVSVpv8rfhL+ztNdeEvH3hP4a/DL/go18fvhlqP/BLrxb8Av2ndB+OfgLxr8I/jB8PfE1pr3gdtK/Z4/Y58R/HH4W+FdJsLzWdIvvik3iP4dfDHTvG3wsaw8I/Di30zVLe9k8OnUv0XiSvl+Oqca1MXifrPCWYeIPhPnuQZ/ha2Ix/Fmfvh/ifNpYzNeJsPGpHibPcnyHIqmEzvNYY/A4LOZ5vmfEOCymU8zzrNcNhvheGqWbYV8BxdKGA4vwWS+JNDP8AI5R+qcG8PVOIeF8NXVLhzE0/+MfyXH5pxdhcvyPh3GYDMMThoZBRw+YZrF5bkuCxFXQ/ag0uex/Yl/4Kst+z3B+19p/7DVv/AME8/D+l2mn/ALX6/tQ2mpn9pqx1/wAQQ+JW+FelfterD8VNN0aw+HEfh7TviInh20svhg3iqPSbbw1CdUsNeWHrw1fE4ihm+IzyrleJxuM47wWL4Sr4KrgcRjamSVcqx1XiyvicRhZ1MwqZRjM8q5JXyGXEdSpmlXFriTE4eX1PEKpW82eEwuCp8PYPJcPm+Eo4DgnOcFxXhMZTr4fAYbG4fF8MUOCcJDDzp0srp53gsuocW0c1hwzCGV0cufD9HERU4YKFL9tP+CY3/KNj/gnr/wBmO/sm/wDqhfANfpOH/wB3of8AXml/6RE8pbL0X5H3FWwwoAKACgD8FP8Agon8bvF/xE+OWv8A7G+s/Aj9sDwx+yfqHhTw1f8A7TXxu+AX7HP7RHxm8R/tI6dq8ElwP2dPhx43+F3w28QeHvDPg3+xJFsfi78QLjWbzxF9g1a8+HvgzT9Lvn1/xBpvhZfLD5nmuKrZ1gsV/YvDmeYHFZZkNTA4iOH4tz7BQwOPpZznFdwjD/VbKsZhsBSWX4e+M4mxuW+xxmIwuQYZU8378xni8swOXrJ8TRWcZ5lmOp4nPKVajXrcI5TPEYvAvCZdhr1G+KsxjPG4jB4jFQWB4cweJp5rTo43N8VhoYDwP47eGfGGieB/+ClX7Hnhr4CfHfUPGv7dHxc+FPjD9lzUdC+BXxPv/hpceAvHPwi/Z/8Ah5d3ni74l2Pha58BfCOf4C3nw78QXPjXQfiZ4g8J61oum6bpEmmafqM2o2sR9DKcPjsRX4NyDH41RznhL6QmO4x4ozeVWLwKyCn43U/GGtxXgs3co4DOqGMyetWyLBRyjE43G4vPsFDLoYaMK+HqPy3XwGWRzTP8BgK6yLOfAnBcMcO5PSwtZZlTzjD+HvEPAmE4RxmU1I/XsoxEsViMuzGtLNaWEwmGy3M8ViMRiI1MFjoU/ub9ub4b/H39ujwnZfAz9mjxF8LYvA/wV+ONv4Y/a++HP7Q1h8XfAOk/GmPwt4P8GePvCfw4tNd8JeFdU1LXfhV4hk8U6Fr/AI4bSBFpnjfTLe18Lprb6TP4isbrkxNLFZjmWS8Vxw2ExWQYWpxPjcuybHU6yqT4qyPPMbkWXZnjculC2Lw/D+Y5bj80yPB41LBY7MYZLnk6GPwVHB8/VQjHLcizHhj6zjcPn+IyvhvC1M5wNSMaceG82y6pWzmhgcwg3Uo4/N8OqWTY3FYKaxWW4apnmX+1wmZe/R+R/wBjPxD8cf2bP+CcnwH+C/7XPwG+Ovw68GeN/EX7QfhLV/iN+yX4M+Pcvxd/Zz0N/HmveJfBNz4p+H/g74e6r8bfDcvxE1m58S6V4e8XeBfDM+haH4bbwXPqtzanxMJ7brzeeCzLJ+DMlxtfPcNX/wCIP+HsVj8KsVUxOJzXI+GuDsvo8JZhWwUK1XK+I5ZNCnVz/D5rKlgq/EWV57kFNznHDRrXShisvz7jnNMHhcjxWG/4ijxnbAx9isHTy7O844tqYvibJKOJ9nh8y4dwePlhIZFUwTeMjk2Z4HPOR0sLiIx6X4c/CP8AaCvP+Cdv7JH7HN18Nfil4e8I/G/9p7Xvhj8QL7UPAd94c+IXhj9hfT/H3xQ+KKaz+0Db+HdJsLfwL8QPjb8LvC3hzwB8RtV8SW+g6zqfiv4p6gniCO38c6ve2ldrp1cyzvwpwPEuFy2msm4Ly3iPjbAZfSw1ThP/AFg4B4QwkOGuC8KsPUr5RDA1eKpcJ/WchwFerlWIwGR8Q5PlVKrkdJQh5ixNTAYDxPzLI8TmdWtmfE+Jy3gzMsRLFLiP6vxxxFl+D4j4vqyx9KGb1MRlGBx3GWaZTnGNoU8xoOHDua46pTxjdWXXftTWFlpX/Bf3/ghLpmm2ltYadp3w7/4KD2NhY2cMdvaWVlafsveJbe1tLW3iVYoLe3gjjhghjVY4o0VEUKoFfgn0n69bE+FXF2JxFWpXxGInk9evWqyc6tatV4ryWpVq1JyblOpUnKU5yk25SbbbbPQyXDYfB1svweEo08PhcLReGw2HoxUKVChQw0qVGjShFKMKdOnGMIRSSjFJLRH9N1f5ZH2YUAFABQAUAFAH8+X/AAVDl8U/Ff4u/Dbwz8HLT9uTxv8AHj4RftB/s2+JfBH7M2ofs5fEi8/YA+KQ8NfEPw14k1b4n/En4y2nwetPh22ieB9A1fU/EK6xqn7R2nHwt4/8EeHnTwBqGtWNnZal+2eDawuX5lg82zZ8IYfhzHrirBcQcSZhnmXYTjfgzKsZkGacPYyrwvlWIzSjjZZrjaVOTyV4Th7O62Y4fPcZh6WJoU8VVllvncY3lwlxLlkViI4rE8LTnk9DKKH1+lxTnUMTRzbJ8gzmNJVrZdiM1pYTL+I8LisTkNGjlWHnia+IqYWF8w8r/aq/Zh/4KL2X7XPwx+O8Xwd/Z5+NEni//go58F/EvhTxvoPxY+Oc3iP4a/s7/C3wJ8W9D+F3gXx74S039mDXdE+Fvw50GPxT4p8ZfEPxxY+NvFtvefFrx3KDavpWq6Suher4a8QcCYfLMHkGPzbPcidHgHxSrcS1FlmTzwOccS8UZL9SxuPwWPxXEWX1cbmeFyPC5Vw/wbkNfCYSGKWWyjPFYXG5rmWMrZcZ0sTj8n4jr4GFPE06eE8K8ryHLqnPHF4GGV+J/AHEmcSoYfD0sT9c/tfinB4jNeJ82jKlXy/gzA4OtPC42HB+CweJ5/wb4H+LN98JPgv/AME77j4FfHu1+Ofw1/4Kuz/H/wAYfEXU/gv8TLH4H2fwG8K/to+MP2rI/jnp37RN74Yj+DevReN/Al5p/hHS/CmjeObz4hS+NNdvvD994WtBpup3ELyrFZa804F8RP7ayTC5Hwz4FLhfNctnm2ApZ1T4qwPgbmfhEuFafDtTEU85xMsdxHjKGb08fhsBXyd5Bz5pUx8VHkNeKXUUPGrAqjVrV/EjiGli+GJYCDxtCvgeJOLuDuJquNxeJw96GV0+EsvwOZYbG0synhMWsfk+FweDw1eeOwXtPbP20PGnhn9qD4r/ALFH7VHhOX9sK0/Zj+BHxj/bg/Z6+MPjj9l7wR8TtV+Knh7xdBaWvw007xxoOk/Bjwt8QPixqnwq1Lxx8M/E/giXx58M9FN9FHrtmb3UNK0O+1pT4fAeGqcOYfirAY95Cs18RPCfhHiHg/DZ3isLTy3EU6/E2ScS0MozaePr4PLsFmWaZHKln2X4HOK8MvxdTK8BzuvOvgadbszh1cTluMyXCqEsdwX4rZBW4goTVONR4OjwFxhl2Y4zKZYicKWMrZBj+Mcsy/NqdKnXxuCjU4hWFoQxmUzxOG5jV/2lf22/ht+wh8KPg54o8Aftiax8Uv2l/iD+0L4M0j9orWf2Vfjp8e/iV+zV+yLB8QvEtv8ADj4kfHzwF8Bvhd4w8VzftI6p8GdU8L6d8PvBXifw1od3qPjSYa38UbzSj4Y8WWt504vhXg3ifi+lh8yxnCmAyzJuBuEMx4+ynJuIslybKOK+M8RlWHp5/wAI8FZtmGPhktLB47M6WJp8QZvgMbXy7JMEswxGRwxlXF5Bh8RlleYYnI58S8QZNCrmdLC8Z4jD+HODzeGKdanhI0MJVp59xBhMfGjnVThrKc4p5nisBhcVQWb55gnkmVSjhaGIzHM8r1v2mvHvh3wz+yh+zT/wTn/Zz+Cv7bngr9lj4qfAyP4dfFP49af+wj+2l468Y/C79m3wtHJ8PPEfw2g8A+HPgDrXxD0P9o/40afp2raTY3nxG8HeF9M8H+FtV1L4p3Calc3/AII0jxB04PCVeJPEbibjvjfMODK+PyTOMr4pw3DVDjThXDZZxRn+KlRznIcpwWbf29/ZlPhHh7kwMuI1hczr5jGlhqXCdGlDH1s1xeS8uS+14V4Uwlbh2ricRn2Kx+dZTg8xx2GqUsVkuYynVr59x7m+XVKWHxWJxVfHZhiMZwvh8JhI5bm+e1fr869HI8tqUsd4H+1FH4Ph/wCC7f8Awb+2/wAPND13wx4CtP2X/wBrmz8FeG/E/hPxX4D8R6B4Us/2ZviJa+H9G1zwV470nQfGvhPVtM0qK0sr/wAPeLNF0rxFpNzDJZavp9pfQzwp/SP0Y6+aYrMvEjF53i8Lj85xfFjxma47BY7L8zweMzHFUcwxGMxOGzDKq+Jy3GUa+IqVKlOvgcRWwtSMk6M5QsfDZxg8Dl3C+W5bllLEUMuyzL8LlmCo4uliqOIp4bLq2HwVKNWOMhTxMny0E1WqR/2iLWIhKpTqxqS/pSr+vz88CgAoAKAPzJ/4KdfB28+IHw2+DXiDwP8ACy58bfEjR/2wv2HJr7W/CngeXxJ430v4ZeFf2sPhj4z8XS3epaRpd7r1j4E8N2WnXvivxG800Xh/R7Wxutd1M28VrLdJ5tClKlx54aY6nTdLDUuL8yxGd4yEHChTwmH8LvE/AZbWzTERSpww9DMM6WCwVTFzVOnjc2WGoSjXx6hV76tX2vB3iHgalT2lSpwHn9DJ8JOfPOeY5jjcgVejluHk3KWNx1DL6CrU8LB18VRwNJTU4YaHJ+e/7e/w60qx+P37X/jP4cfDz/gop4c/br+IfgH4KaZ+yH8QPgtrP7Ql1+z94+8W+C/D+p2/geaW5+DOn2PwM8M+H/AvjDXddtfjJ4c/a51bUNGXwxqGs+IdEt4dD8UXcdzy5JTxNDEujw+nhM9xPixlWcZ5Rz6NSWTVMgqUeB8rzfOMTVx8Vw9iuG8ZwhlGLy6vhsDSq8TYfMMuq4OnKePrcPRfsYqvg6tHJpcRPCYrhjAcCZ1lsZ5VGms8oY6vmvE+ZrKqVPB/8ZJT4l/tPEZbj8mxuHqU8lxFPEYB1+WnlOaypfUn/BSqfxj8Xfgj8O/Bcvgj48p4a+FH7V/7P9z+1H8QvhB8G/iHe/FjwV4P0HwwfiDdfF/9k+bT/CWs+I/GMvhzx9deCdE13x58GNF8Z6/4R0O58f2GmwJr2haomn9uNll1Xi7hjOVUzXLOF8FnniBDB4uhTxdHOcHmmE4bz3J+HKObU8NQrZjg+FeIJZjWyzMsyjQhl+cYHFRwlbGRyXHZjXj4mRf2tR4Wz3K8RHK8fxTmPBfCqxGDxVbDPJcwhmHE+S/6zUaFWpWo5XX4hynLsszXOsoynFV4VcHmeFyfHQw8sa8poYnD/YH+DUl1+zl+2Jo2rfDn4i+M/hVqX7RPxT+J/wCzF41/ad+GOs6Z+0h8VBrXw28OXVx8VvHWh/ETwp4e+Il14rtPiVceLfC/wx8Z+LfCnh7x9qPgPRvDQWB7GLTNQv8AwOOMFmNfwVxOXSy+nDiXA8GeK2XZPleT0YVcbTy3NsXxishrywuAniXhuKuKMvzvGYjPsNhXDGZjWzaeIzLC0czzbMsIvWyjGYdeJkMVDHVKuS42t4cPO8Vja9b6j/aWVQyqnmeV0K+MjShiOGshpZLw/UwKl7bLcvzHD4yhl2JqYXLcLUp8po37LXw71H/gkF+yPrH7SPwd+PF78RP2bf2H/Dmhz/Cr4c3XxL+Hfxu16bxT8F/D3g74ifs66v4e8LnS/Fk1n8UZ7PTPBni7wjq9lDLZXlvZ6hNJot7oy6jafYeI1qnEOZZtkmDwue5tmFPK+Gcuy+vXVTh/Paua5xwzicpy/iSzngnw9huKsqyPM81x+KX1fLMvwGYVMZU/smrm+Fxfm8G1a8amIy/E5h/YeAhxnxHxW85lRi8dw/PKsx4wlDinI5Sj7f8AtXDcM51nkcrhhPaVcyjmUaODo18ZWwE6fg/7H3h39u39lr9pzwH8EtYtfHs8PxK+LXgb4h/G3w54d+BFtqP7PXi3wp8U/gZ4y8Y/HT4rXn7RJ+Htze+G/E3wJ+LekeAP2dPhJ8Ph8XtBtLX4VeCfAmkN8L9el8SW/iW23yicJ47GZHiMxxWb5Xw9ieOstr5tmlBZdXr0qGQcPcS5Nx9l8lDCvOM78WvFfPeNsz4kwlWrnSwNPN81w2EwuT4bhD63X8/No0P7IwudZdltLJsRmeS8D1cnyfD4l46vl86HHuM4Or+HOY4Z1cUstyrw78DMq4czTDZjRo5dDNeJ4YrMKuaZjXz6tldL66/4Nmv+SK/8FSf+01v7bn/qJ/AWvi6/8et/19qf+ls/SMJ/uuG/7B6P/puJ/SfWR0BQAUAFABQB/Dx/wS28Sf8ABX/w5qX/AAU8b9gnXv8AglPoPwQ1v/gtN+2j4dv2/bv1T9p/S/ilq/xz1W6+HaT6F4MPwZng8I3/AIY1LwrH4LTw3pk3m+MLzxLH4tV4JNOXSgHBOpVp4emnOvWWIlRow96rVjhMLXx2KlTpq85rDYLDYnGYhxi1RwuHr4ipy0qVScW01SrV2mqOHjSliKzVqVCNfE0MHRlWqP3KUa2LxOGwtJzcVUxOIoUIXq1acZfsT/x1Nf8AWAH/AM6KUhGNP4j/AODnq117T/C1zrv/AAb0W/ifVtO1HWNK8OT6p/wUGi17U9J0eaxttW1TT9IknXUL3TtLuNT02DUb22t5Laym1CxiuZYnu7dZFBqpKvCm1OeGpUa2JhD3pYejialSjh6teMbulSr1aNalRqVFGFWpSqQg5ShJIn+7jSnP3IV608PQlP3Y1q9Ok686FKTsqlaFCMq06cG5xpRdRxUE2bP/AB1Nf9YAf/OilMDF1fxJ/wAHPPh+bRbfXte/4N59EuPEmrw+H/DsGr6p/wAFBtNm17Xri2u72DRNFivJ4X1TV57OwvruHTbFZ72S2srudIWit5nQgvaVo4en+8xE6WIrwoQ96tOhg6Tr4utGlG85UsLQTrYioouFCknUquME2KbVOlOvNqFGnOhCpWm+WlTnisRSwmFhOo7QjPE4uvRwtCMmnWxFalRpqVSpCLhg8Wf8HONz4mv/AAXbeJf+DeG48Y6VpNjr2qeE4NZ/4KBy+JtN0LU7i5tNN1q/0GO5bVLPSdQurO7trHUbi1js7u4tbmGCaSSCVVKb9tDE1KP72ng8RSweMnT9+GFxdfD/AFuhhcTKN40MRWwv+00qFVxq1MP++hF0/eCo1Snh6dVqnUxdGtiMLCp7k8Th8NVp4fEV8PGVpVqOHr1aVGtVpqUKVWpTp1JRnOKc+g+I/wDg558U2L6p4Y17/g3n8R6ZHqGqaVJqOg6p/wAFBtXsY9U0TULnSNa017vT57i3XUNI1WzvNM1SzaQXFhqFrc2V3HFcwSxqoNVKOHxEGp0MXh6OLwteD5qOJwuIgqlDE4eorwrYevTanRrU5Sp1INShKSdxv3atehL3a2FquhiaL0q4evGMJyo16b9+lVjCcJunUUZqM4SatJNpZ+JP+DnjUNb1jw1Ya/8A8G8994j8OwaZdeINAs9U/wCCg1zrehW2tpcyaNcaxpUM732mQavHZXkmmS3sEEd+lpctaNKsEpRw/eU51qfv0qeJngqlWHvU6eMpUMNiquEnNXjHE08LjcHiZ0JNVYUMXhq0oKnXpSm5p05UoVE4TrUPrVGM/dlVw3t62G+sUouzqUPrOHr4f2sU6ft6Falze0pzjHa/46mv+sAP/nRSgRWe8/4Oj47mOzkuv+DfiO7lt7i7itXn/wCCh63MtpavBFdXUcDMJXt7aS6tY7iZVMcL3MCSMrTRhk2lGpNtKFFRlVm2lGlGaqODqSekFNUazi5NKSpVGr8krOz93R+/Llhp8Ukr8sf5pWadld2dx1tdf8HSN7bW95Z3H/Bv1d2l3DFc2t1bS/8ABRCe2ubedFlhnt54meKaGaNlkiljZkkRldGKkGrlGUJShOMoThJxlCScZRlF2cZRdmpJ6NNJp6MlNPZp6tad07NeqaafZ6E//HU1/wBYAf8AzopUjD/jqa/6wA/+dFKAD/jqa/6wA/8AnRSgA/46mv8ArAD/AOdFKAD/AI6mv+sAP/nRSgA/46mv+sAP/nRSgA/46mv+sAP/AJ0UoAP+Opr/AKwA/wDnRSgA/wCOpr/rAD/50UoAP+Opr/rAD/50UoA/CX/ggT/w/M/4UP8Atpf8MSf8On/+EL/4eR/tG/8AC3P+Gp/+Gv8A/hKP+F//APCG/Bv/AIT3/hXP/CpP+JT/AMKe/sn/AIRT/hEP+Em/4rT+0f8AhIf7Z/0b+zaAP3a/46mv+sAP/nRSgA/46mv+sAP/AJ0UoApX+pf8HROlQJc6pf8A/BvppttJdWdjHcX91/wUNs4HvdRu4bDT7NJbiSONrq/vri3s7O3VjLdXc8NvAjzSojC1nTprWpVk4UoLWdSUYTqyjTjvOSpU6lRqKbUITm1yxk0PSM5vSFKEqlSb0jTpx+KpOW0IRv70pNRXVnOXfxD/AODlyw8Y6Z8O7/xx/wAG6Nl8QNa0+bV9H8C3fib9vq28Y6tpVt5v2jU9M8MTXqa3f6fb+RN517a2MttF5Mu+RfLfBS/2iWJjQ/fSwcIVMZGl+8lhKdRxVOeJUOZ0IVHOChKryxk5RUW+ZXKv7mFGpW/dU8TUlRw9Sr+7hXrRV5UqMpWjVqRWsoQcpJatEesat/wcrfCjw7rXiXX9T/4NzPhr4Si1C813xFr+sXn7fHg7w7FqmuX3m3+sa1qt7Jp2mJqGr6nc+ZeahfTi41C+uN8001xLls5VaVGGHoyqU6VNTeHwlKU404e0xFatiHQw9NtR562Iq167pUlzVK1WtV5ZTnOT0VOrXq1qsYVK1acKdTEVFGVSrKngsJQwdKpWmk5yhhMBhMNhacptxoYTDUKEXCjRpxj0unar/wAHQ+r6ZZa1pOpf8G+WqaPqVlBqWnatp15/wUMvdMv9OuoVuLa/sr+2kltbqyuLd0nguoJZIJoXWWORkYMdq8ZYV1o4qMsNLD8/t4106Loezv7T2yqcrp8lnz8/Ly2fNaxhRnDERhPDzhXhVt7KdGSqxqXdlySg5Kd3ouVu703OU8RfFH/g5O8H6DpHirxb8RP+Dcfwt4X1+5sLPQvEniLxd+3pomg61eaqhk0u00jWNT1C10/UrnUowZLCCzuJpbxAWt1kUZpcsvrVDBWf13EycMNhLP61iJpRbhQw/wDFqySlFuNOEmlKLas0X/y5r4j/AJcYVSliq/8Ay5w0YTdObr1PgoqFROnJ1JRUZpxdpJo/Ev8AbVb/AILhN/wW0/4JWN8Wz/wSkb9rxvhX+1W37NTfDY/tdn9mxvDJ+EfxEPxKPxvPib/i5x1s+F/7dPgU+Af+Jede/sj+3v8AiXfbK87NlRWBxCxSrKinTVRUeRVk1Xp8qiqnupqfLzc32ea2tjvyiVaWOw0sI6EqslUlSlVcnQlF0Kjbbpe806d3Bx0b5X8Nz9gv+Omv/rBL/wCdAa+N/wCEL/qbf+WZ9n/wu/8AUp/8vA/46a/+sEv/AJ0Bo/4Qv+pt/wCWYf8AC7/1Kf8Ay8D/AI6a/wDrBL/50Bo/4Qv+pt/5Zh/wu/8AUp/8vDNh1n/g5UubK61K31X/AIIJ3GnWUmoQ3t/Dfft7y2VpNpM89tqsV1dJK0FvJplza3NvqCSyI1lPbzxXIjkikVYq1OHqND6zWqZnSwyofWniKssDToLC8jq/Wfayap+w9mnU9tzez5E583LqVCHEFWt9XpwyupX9rGh7CEcbOt7efLy0fZxTn7WXPDlp8vO+eNk+ZXpwQ/8AByJ4nTw54qtYv+CA/iGOCD+2fCPiSBP28NWSG11vTTCNW8OaxGLhY4NX0e8aL7dplwI9Q026KebLazkN0VKWUYTEYinVpZ3hcXCnXy7FQqQw1HEQpfWsNXxOAxEZKNWNP67l+DrV8LUSj9awOGqVIe1w1JwyUs4xFKjKMsmr0PaUsbQaeKq0vbKhiKNHF0WuaHtFhcZiqNKvD3lQxWIpwn7OvUUsS0+J/wDwcQ3994u0yx+If/BvZe6l8P0MnjzT7Txb+3Fc33gmNY5JmfxdaQ6g8/htBDDNKW1mOyAjikcnbGxGS/sJ4aONX9rPBzrvDQxa+pvDSxKn7N4eNf8AhSrqfuOkpupz+7y30Lf9urErBP8AslYyVFYlYR/XFiXh5KMo11Qf710ZRnCSqqPI1KLUrSV4fDXxX/4OGfGeonR/B/xK/wCDebxZqwt5Ls6X4a8Y/tv67qItYSizXJstL1G6uRbxNJGskxi8tDIgZgWXOvsMp5J1PY53yU1F1J+zw3JBSkoxc5WtFSk1GPM1eTSWrMvb5tzQh7bJOeo3GnD2mJ5qkoxlOUYRveTUIym1FNqMZSeibPjr/gqFqP8AwXvuv+Cff7Zlj+0Nff8ABGu5+C2l/BfxHF8ZbP4FXX7Zs3xk07wrdWltdXMfg638bu3hS08T3FpJDc6UnipI9NmhcTSBomRjvl6yh4rDVMOszcvrLpU51Pqroe3pqnKdOcoa81ONWlKpCL54xqU20lON8MwebrC4iGIeWKLwvt5wp/WlXeHqTrUoVqcZ6OE6uHxFKFRr2cqlCtBNypTUdn9hT/iIF/4Yi/Y4/wCFM/8ADnP/AIU//wAMq/s9f8Ko/wCFnf8ADa3/AAsr/hWv/Co/CH/CC/8ACwv+EV/4pf8A4Tn/AIRf+y/+Es/4Rv8A4kH9v/2h/Y//ABLvs9fq1H697GlyfVOT2VPl5vbc3Lyrl5rac1rXtpfY+OXNZfDsu59U/wDHSf8A9YO//N9a0/4UP+oP/wArD9/+7+If8dJ//WDv/wA31o/4UP8AqD/8rB7/APd/EP8AjpP/AOsHf/m+tH/Ch/1B/wDlYPf/ALv4h/x0n/8AWDv/AM31o/4UP+oP/wArB7/938Q/46T/APrB3/5vrR/wof8AUH/5WD3/AO7+J5zq3xi/4L56BqtzoWu/FP8A4N9dF1yymS3vNG1bxv8Atn6dqtpPIqOkFzp15qcN3BM6SRukcsKOyyIwUhlJilUxleShQqYCtKVWVCMaUqtSUq8KrozoqMG26sa0ZUpU0ueNWLptKaaHUjUpfxUqXuRq/vFKH7ucFUhU963uSptTjP4ZQakm4tM2dT1H/g4U+Heja94q1m//AOCB3gXw8902veJ/Emp3X7bnhjRnvrpLSyfWte1i6exsWurmOGxtG1HULgzTJFaQGZhHCgmdTE4SlRo1KmXYajCrVpYelOVSjSjXx2MxGNr06MJOMI1cZmGLxeLqwglPEYzE4jETU69apOTpwq4idSrSh7epVpwq1alOMqs6lLC4WlQp1Kk4qUp08PgsPQownJuNHC0KVOLjSpQUYdV+I/8AwcGaD4UtvHeuePP+CBGjeB72Oxms/GWq+KP22dO8KXcWqFF0yW28Q3l9DpE8eomRBYvFeOt2XQW5kLDOtb6/hq1PD4j6nh8RWrRw9KhW9tSrVcRKLnGhTpT5ZzrShGU40oxc3GLko2TZFFvEUqleg4V6NKnOrVrUW6lKnSpz9nUqVKkOaEKcKnuTnJqMZ+7Jp6EniX4g/wDBwj4L0rT9d8Y+N/8AggZ4T0PVruzsNK1nxL4l/bb0LStTvtRUvp9np+o6pe2tpe3d+gL2dvbTSTXSgtAjgZol/aEMTSwUvqccZXqTo0cJL2yxNatTaVSlSoO1WpUg2lOEIOUW0pJBGTnh54uEoTwtOlGtUxMXzYenRnbkqzrK9ONKd1y1JSUJXVm7n5kftDN/wWyb/gsP/wAEo28cn/glg37VLeE/2ym/Zmbwgf2tD+z02ln4Fa8fiufjkdX/AOLjG9Pgv7afh0fAH+jnxN9lPiT/AIlXm1+QeOayZeHefrjNZqsiSytY5cNLCrOFbPsrWHWGWa/7Gmsd9W+sKt/zC+35P33szpwMqssVh5Yd0ZTkpypym5OlJOlJttw1acLuLjo3bofuZ/x09/8AWBn/AM6D1/BH/HPX/V5v/NIPov8AhV/6l/8A5ch/x09/9YGf/Og9H/HPX/V5v/NID/hV/wCpf/5ch/x09/8AWBn/AM6D0f8AHPX/AFeb/wA0gP8AhV/6l/8A5ch/x09/9YGf/Og9H/HPX/V5v/NID/hV/wCpf/5ch/x09/8AWBn/AM6D0f8AHPX/AFeb/wA0gP8AhV/6l/8A5ch/x09/9YGf/Og9H/HPX/V5v/NID/hV/wCpf/5ch/x09/8AWBn/AM6D0f8AHPX/AFeb/wA0gP8AhV/6l/8A5clO+1H/AIOa9LgW51O//wCCBunWz3NnZJcX11/wUAtIHvNRuobDT7RZbh442ub6+uLezs4AxlubqeG3gR5pURqpw+j7VnGnSh401KklNxp048EznJU6c61RxjFOTVOjTqVZtL3KdOc5WjGTQ3mkYzm/7PUKcHUqTf1hRpwj8U5yekYRuryk0l1Zz1z47/4OQbfxbZ/D288Zf8G9kHjrVdMm1fT/AAPc+If274vFuo6NCZEuNUs/DUt4usXmmRGKZZr2CyktYzHIHlBRsawwHgHi8Ji8TTwXjdicBhXGjj8RDD8GVcJhnXUVCli60YSo0XWVSChCtKLqKcVFPmVyc81w7w06ksuovEVJRwkpvEU/b1aS5pxw7lb2s6aXNKNPmcErtJIzLeH/AIOKfgX8PbWzt0/4N3PhB8K/AulwWdpAn/DdHgLwF4R0eKRYoLeFc6VoGhaes0ypGg+zQedKAB5knzbV8R4FZxjlUxFbxyzPMsZOlRjKrPg7GYzEzhSjRoUYOTqVqsqdGlClRpR5uSlTjTpxUIJIpUM1csRKjSwDnWr43McVKnDEudXE4zEVsfmWPxDinKpXxWKr4jG43FVG6lbEVq2IrzlUqTm7Go/E7/g4y0jwXF8SNW+IX/BvDpfw7ntbS+g8e6j4s/bpsvBc1lfukVjdxeKbm/i0OS1vZJI47S4S+MVy7okLuzKCpZf4ExxyyuWB8co5nKr7COXSw3Byx0q3I6nsVhHD6w6vs05+zVPn5E5W5VcmhPMsTTnWw0stxFGnGpOdWhLEVacIUpunVnOpTcoxjSmnCpJtKE04yaegeIfid/wcZeEdG0XxF4r+IX/BvD4Y8P8AiS4sLPw7rviHxZ+3Touja/d6rF5+l2ui6nqV/bWWq3GpQfvrCCxnnlvIv3lusic06OWeBeIxs8tw+X+OlfMaftvaZfRwnB9XG0/q8lDEc+FhTlXj7CUlGtzU17KTSnytpCVXMJYWeOjUyuWCp04VamMU67wsKVS7p1J4hP2Mac0nyTlNRlZ2bPxw/a/P/BbQ/wDBaT/glofikf8Aglgf2tj8M/2qz+zcfh8f2tT+zkfDp+EPj4/Eo/G0+Iv+LlnWD4W/tv8A4QU+A/8AQf7f/sr+3/8AiXfa6/qX6Ny4IWD4hXAC4rVNZhhFj1xj/ZCqrELB4j2awqyX3fZey9p7T23v+05OX3eY+Y4ncpYPmzBwdFwg08A25OLrUnFp1/cd5cjvs4XtrY/Yv/jph/6wW/8Am/lf1J/wof8AUH/5WPz3/hF/6mn/AJaB/wAdMP8A1gt/838o/wCFD/qD/wDKwf8ACL/1NP8Ay0D/AI6Yf+sFv/m/lH/Ch/1B/wDlYP8AhF/6mn/loH/HTD/1gt/838o/4UP+oP8A8rB/wi/9TT/y0OO8UfEP/g4h8EXeg2HjTxz/AMG/nhC+8U340rwxZeKPE37cWgXfiPUy0ajTtBttWvbSbV78tNEos9PS4uC0sY8vLrlU5Y6riYYOk8FUxdSEqlPC03WnialOLtKcKEb1Zwi9JSjFxT0bKlDJ4Yeri5RzaOFoNKviZRwqw9FyTcVVrNKnTclGTXPJXUW1syXWPH3/AAcT+Hdf8P8AhXxB40/4IA6F4o8WPNH4V8N6x4j/AG5NM1/xNJb7ftEfh/R728g1HWXg3L5y6db3LRbl3hciinLHVq88LRlgquJp0HiqmHputOvTw0efmxE6Mb1I0F7OpetKKpr2c7y92VlOOT06CxVRZrDDOtHDrETWFjQdefKoUVVlan7abnDlp83PLmjaL5lfa1jWf+Dknw7pWoa74g1X/gg3oWiaTazX2qaxrF9+3lpmlabY26GS4vNQ1C9lgtLO1gjUvNcXE0cMSAs7qoJqK1bFYem6terl1CknCLqVqlSnTUpzjTgnObjFOc5RhBN3lOUYq7aRdKllVepGlRp5xWqzvy06UMNUqSsnJ8sIJydopt2Tsk3sjnB8Sv8Ag4cPgr/hZQ8ff8G/B+HX2H+0/wDhPh4q/bg/4Qr+zfN8n+0P+Eq+3/2F9h87919r+3+R5v7vzN/FXiZY7B8v1x4LC87oqP1l1qHM8SovDqPteW7rqcHRtf2qnFw5lJXmhDKMVN08LHNsTUi6sZQoRwtacXh1J10401KSdFQm6qavTUJOfLyu2X4h+M3/AAcA+EfD3hnxd4r+K3/BvH4Y8KeNdS0vRvBvifxD46/bU0Xw94t1fXFd9E0rwzrWpapbabr2pawkbtpdjpVzdXWoKjtaRTBSRbjmUcdhsrlHCLMsbKUMHlzVdY7FzhCFSUcNhH/tFeUYVITlGlTm1CcJNJSTcx/sWeFxWNh/ak8HgqcquNxcfqksLhKUKjozqYqur0sPThVTpSnVnCMaicG1LQ6uLxV/wccz+JrvwVD4k/4IHTeMbDRLHxLf+EotY/bsk8TWXhzVL2+03TPEF3oKXB1S20TUdR0zUrCx1Wa1Swu73T761t55J7SeOOKbx9VYh0ngqiwdWhQxbp+2msLXxVKpXw1HEON1Qq4ijRq1qFOryzrUqVSpTUoQk05rJqawzqLNYLGRxU8I5/VYrFRwMsLHGywzdvbxwksdgo4p0uZYeWMwqquDxFLn6b/g1e/4Tn/hlz/got/ws/8A4RP/AIWV/wAPgv2uv+Fh/wDCB/2x/wAIN/wnP/CvP2ef+Et/4Qz/AISH/if/APCJ/wBv/wBof8I7/bn/ABOP7H+x/wBpf6b51eBV5va1Oa3N7SfNy35ebmd7X1tfa+ttz7XD8n1eh7Pm5PY0uTntz8nJHl5uXTmtbmtpe9tD+nqszYKACgAoAKAP4av2LWVPhX8YGdlVV/4PI/EhZmIVVAl+HGSScAAdyeK6OG3bxL4Dvp/wl+Na+/6O3i4l970R047/AJN94n/9ibw+/wDX8+EB/Rx/wU6+OHj7wgP2Zfgx8FPiT+0B4d+Knx++J3i7TtI8C/sq+E/2cNQ+M3xS8MfDv4c674v8W6NpHxY/au8TaP8AA74F+HvD3/El8R+K/GusaN4x8W6npdp/wi/gzQodQ1e41fT/AA/9pxXEEMFQliamGy7hPiLibNKNOtgcuwWDwmAzPhjJcNnmb5ri1XxLy7Lcw4hw1B5JlOBrY7NsXj8LWrYnDZZluPoY3otSw2QY7M6scNTlPP8Ahrh7B4qvTxWOrPHZzHOcw/svLsrw06FOrmOaZbkGaexzTMsXSyzKMPg8XVnRxOPr5cqf8zOtf8FBP26L63/Yv/aU8OSXHxJ+MnhD4I/8FWPg/wDFH47XOlfC74heJ/gn+zv8L/20PgB4C8T/ALTF78P/AIbReEvhr8f/AB18Jfhl4csNTuPD/wAO7TSvDPjnWoW8XxaXqPh2DUdK1HpyavhMXmX9pY3M8LwzkfG/g59HPM+MuKcuwmJo4TK55xxzx1gK2Oy3AZ1TzCtkuDzvNlh5YrH5rhsbgeEMvxeY5picvq4bLqWAXBmGHxUPrOTUMsxee5vwd4z8f4Lg7hTMcXhvrmdZjhvBejneF4bzTMsuqYKniMVhnmWOw9CjgquHxud4jBYHI6OOoY/MP7Th+lP7Tv7V/wC3R4n+P/xJ+Dv7L3xz+LWufD/9mf8AYl+Avx/8I/HHwh8Qv+CfHw40T4w6l8T9I8dazcftG/tCXX7Q/guw0Dxd8EIh4S0/TdU0T4F6d8MfCmlLJ4ou9S13TLu98JDR6x1fMsHV8S88xGX5fklbg7xCXBeHyHO8VOPCuT0MJwnwvxBPD8Q2xUOJPrnEONz3MctpZtPNMPQw2FySdTIqVXNKeaSpbZbSy/F4Xwzyylj8ZnsONeGcdxLi8yyjCSo8T5jVlxPjsihgsgpyoVMnwryTCYTCZl/ZlXLsbj69fPcuoZzP6nSjHHffv7emo+OfiL/wS1+Gf7VviLTfCjfGT9nK2/Zb/b2vofh14i0zxj4Oh1/4Laz4N+J3xctfAXizQb/VdJ8SeFtb+HR+JWgaFrWkarqGn61oGsQ3FtqF3aXQnk93iJZVwn4p8M5hRq5hgOHsh8To8NZhPNqE8HmGC4M4+eZ+FfEM86oYijRq4eeTZBxnic2zGFWhRlSxOTqrKlTlSUY+XwzDNeKOBOIcjlVweKzzijw+zSOX1sBKliMHj+L+H6NHjHg2rgXQrVqXs8y4y4YyH2EaVer7KninSU6ji+b8ztS+OOl/ATxJrH/Be3Urp7j4cfH74vftO/A7WdTR3kspv2R9J8AQeCf2QNYik3eVJpXiP44fszaD4k8LzKfJdv2m9Slt2P8AaTNJ8hVjnPDHC1ThjC4arT4p8W/DjiXjChgKycKtfxgrvGcfeEmArUVFyp4vCeCNXMODsTh5fvpZ5Qw2G5faWgvdw8Mu41z2hmMMSoZN4e8XeH3ClDHqpGUKPAtXF/6n+Lk2krKlhPFrjivxJjK8L2yHgelXqN0qH7vx34rfE/8Aaj/Yy/ZI8PfBz4FfGn9prwz8Uf2Sv+CcXh79rb4/eHvg74a/Yy8G/Cz4ffHn42ar8TfijrPxQ/aU+LX7V2oeI/G3xU0Txl49sPF2j6f8C/gR8NP7YljsdUvNa8UTav4h8OW+k+1xbi8Pw/mnF0Mkr4fG8NeFec+HXg5kFfMKfs+HPZcLcM5DlFHI6WVZd7TP8/zzijI6mQY6GaQxeW5XlTzDDYbB+2zOtmGIp8nCslxX/qvj82pzwuZ+L+P8QfFHMKGFUqefvKOI+JFmFDGPMcZKhkXDWT8HLHY3L6lKvRxuPxn1NVcTDD5VlcKGN9Au/wBpr423P7Z/jt/BfxNf4F+I/wBuSX/gi18Kvij8dvDOheENS1b4W6B8VP2ev2pPiN4hvPANn8QtF8WeBNK8WeNfEPhvTvhp4M1PxX4c8Sado2peM7W4ttJ1DWItMjP0TyDD0OLeM+AsLicbgsjwf0j/AKRFan7CpR/tDNVwH9H7wZzLJuG6eKr0azp1cxqYKGNx1bDU1j6uV5PmVHBzw9eusRR+ep55i6/Afh9xvjcLQzHO/wDiXnw2r1XVp1IYDAYjjH6Q2fcOZxxFi8Lhp01PCZPhc+xmLpYadWlgoY2eCljZSwFLEUav1+nxL/aE8W/tO/Cn/gnlY/8ABUrxRfeH9Ni/bO8WeNv2nPhz8Pv2etC/aFvtf+BeqfA//hA/2W/Gmu+KPhv4x+C1947+Gnhn4vXnjr4seJvB3wl8J614v8P6Fo9ld6N4eEHi/UNT+RwOLlnOHz3N5VKOX0uEvDjKs7wuPwtNU+HeKM4xviHx7wjnHFuLwWMdfERyLg+jwfl2SZvluCzbD5diuJM8qZi8Rh8DUy3LaP0OZUlkksuwcKVXG1eJuOMDlNbB4+cqubcNZTV8O8DxVhspwuJwaw1N4zjTMK+MzHh/F4/B4rHYDIMFVwVN4vGL6/H81vCfj347/tfeMvHHx0+IP7SHxI03xfqv/BCb9tXTr/Wfhr4a+B+keDPidYfCz9pb4h/CHTPHejaT4h+D/iu70vw/8XrDw1onxcuotE1mM2+u6law+F9V0zwWYvDsvl8WRpx8KfHXOp5bPL58S+HP0VeNsdwzjaladLI8Xxf4e+JXF+ZcNRqXoZn/AGZgK+Az3JsH9bxU84hkvHHEkcZmFbOsLwnmnCn2PC9GVPxI8Fsip5lLF0sg8dvHvgnAZ9Qhg/rGLoZDxJ4VZPg8/aVOvltTPaUM1y2OOccNLIq2bcDZNUo5NRwWK4pwXEf9O3/BMnRdQ8P/APBO39iDTdT8X+IvHN2P2WPgdfnxF4ph8LQaxJbav8O9A1ay0lo/BvhrwloX9neG7K9t/DehumipqcuiaTp0viDUtd199T13Uv2LxY93xM48ov3p4XirO8DWxMv42YYjA4+vg8Rm2MUeXDxzHN69CpmeYwwNDBZZDHYvERyvLcty9YbAYb8X8P8AXgzhyp8Ma+V4bEU6C/hYOnXgqtPA4dy5q8sLgoSWGw0sXWxWNlRpweLxeKxHtK8/uSvz4+xCgAoAKACgAoAKACgAoAKAP5h/+DWL/k2D/goz/wBphP2u/wD1Xv7PVAH9PFABQB/HN/wWb/aT/aG8WftbfC7TvHHwA/bW8I/su/shftpfsPX/AMII/h58CvFOufD39qb4sX/x7+HGoeNPHniLx5bNDouq6b4a8NXF78Nv2f8A4Y6dLdXvjD4ka7q/iHV7iyvbbwtp9v5/A+JcuOuEOIMwo4inmNfjHjPhTJshxtJUvqHDeF8PePqON4jwdBtyzHiPiTOMJgsZhK9Nxp5B4cZVm+Kh7SfEOa08N1cX0XHgvi3IcvrUvqtbgSlnme55Qq050sRmeNzPJHlnDmIrLm+ocP5FhMTVxWfVq8adTH8ZVcmwdOCoZBTxOO6H4y+H/h/r/wAHf+Cl37Q+v+EPDK/tx+Ef+CxfwB0n4MeNPEWg6PB8fPBz2/j/APZMsP2bvAfhjVrmF/GOg6Rqvwu1u/gg8K6XdxaZqmk+IfHPn2dzb32us/tcG0KOXVvo5RwGIozxGa+MHHWW8X4rAYhzpZy6njP4ocO+IOHzPEQcfruBw/hNg8NCpRxTlQwvC+ByXFQp0cNRwdWPFxXXo5lDxkni4YqjluB+jzkea5DhcXRnDEZLJeBuUcTcP4nCYSop/wBn5kvGmvmMoVMOo16nFir4T2lXFRdN/pl/wVxsbj4xfE7/AIJufA/4c6Z8IPGnxL8SftaePPFnhXSf2hoT4o/ZXur34Q/AT4jXHi/w58Z/COkw3WseLvF0ej+J5NS+FPhXSp9L1TT/AB1pMHii5vItP8N3trd+LlmFr4zjjD4jCRwNX+yfC/xIzivDM4yr0q+WYvNOC+Eq1fIMPT5ZVOIcFmudYJVMw9p9Xy7hf/W+hXp1qmNp016OYTp4bgjOvrNXF0I47jXw3yOn9Qqxw2JhmNbF5pxZgqebVqilGPDeLwPDOKp4rCSg6uY5xiuFqWHlTlUjXh+N938aP2hfCH/BOXw7+wz8KPgp+02fBD/HX9u74eftp/tBfsa/C3Xvir4G+G/hv4efGLxzq/iv4O/sqzeHLWy/4QP4efE7XPEq+B/Bur+IVtLv4L/CDSvFWlqut+NdMtJ4Pn+Mq9LOOA+H8ROtmVPhjKvo95fnmW47ijEU6lTizPuG8Nn3BeSZTxdn6SwmI4cweccHYriribG0aUKWfcEf6rZTSpUMv4hzB4P0sip18o4x4sdGOCnxNmfi7h8CsNkKiqfCuW8S5Hwjxhjc+ynKJTni6PEsck4owWV5VgJ+2eH8SKnEedYmuo5PhqOYZXwi0jxb+2P8Gv8AgkT8K/hH8Kvg6PiL8M/+CPXxU1DUtC/4KO/D/WLr4A6r4L1DTPgz8JLnxp8NPAen291rmsePn13wza6xonxOt7220DTvgt4hu7i70/UR4x06O0+48TcI8dxF4/Z46tPC5fLw74KwGbJ4qOC4syOPEGbcdZhgcRktWrCdLhipTo8KZq+IsdmEcTSnmP8AqG40F9RrTXzHBuJhgMk8OsHJYypXfjVxti8tjhoOeUZrU4dwGFr47D5tTTjLPYqHHeX0MhwOElQr0sdl3GqdeMcJUhV5L4feKdC8Y/8ABR//AINYtZ8Mnxk+iQfsDftPeG7Kfx/qlprviq7/AOEM/Zr+Kvg65vr/AF6wgtbHXrW/u9BuL3RddsrW2tNa0OfTdTtreCG6SJO7xUr/AF3MM1zRKtGlnuD4e4kw0cVTnSzCGD4lyzKM/wAFTzilOU5wz2nhMxowz6LnO2cxx3vyVpPPw8ws8vn/AGTVlhJYjJOIuNeH8Y8uqQq5T9eyDiPiDJscsilBJR4eWMwNdcP0mlOhkqwFGolUpyP7CK/ET9jCgD8z/wDgqV8df2jfg78BdE8PfswfCr40+N/iF8ZvGdl8NtW+JHwV+F2rfF7Xv2ePAOoWs9z42+L8HgnRgbjXfFelaJFPp3w40u8e10Sfxvf6Tea9fQ6Tp11bXnLDDYfNc7yvI8zqY/A8P4uhmGP4gzLAT+r4mpl+Wxw1uHcux+qy3NuJq+KpYCjmbjKeVZbDN81w0Z47A4SjV3qYmrlmUZlnWCw+EzLOMHPB4TJMpxajVw1TMswddUs2zPC80Z4vIsip4epj8xwlDnq5jiP7PyhqlRzGti8L+Q/7D/w78KfHf/ghZ8f/AIQXrftX/Dvwf8GPGf7ek9y/iq/8R/CvxZ8XdO0P4jfHnxJpXhvxx4qt2j8TeL9DE2pafYfGDTdK1TQptR8eeHtc8IeI7q90qLXtJ1TXxHxVVeHvCXFLjkksVh/B3h6thsuy1U6mQ0MzwXB+XLC5tgstjahicmw2Jax3CTxPt8rxNKlQxc8FiFQoezz8MKXtPFDiPhytUzqtDMPFbA0Mdm2ZRnQzuthMxzXLMNj8LiMfFRqYLiDF0MDXo8QPCqjmGCoZpGeFxOFr4qnWp/uT+xX4l0nwv/wTz/Y3v9TuHDQ/sYfAi+tdOspYv7b1YaP8BvC+q3lpoFm8iTX+prZWs0sNvbB5AVDttRWYfVePeMpYDjHxrx1WOLqU8v4g8SMyxFPL2lmH1XB5tms688He/JXTlTp0KslyQxNWgpO84p/PeFuFnjOFvDjCQlh6csbknBuAp1cW+XCRxGMy7A06McRNppU3ac5x1k6VOq1FqLt/PL/wTo+EFlpPxS/4JreJPiv8Pf2d/EHwY/a9/Z5/bD8I/DWw+H2lWWvfGX4meFfijY6d8aNXtP8AgoRPrOiDw58cVtfBeiz6N4p1HRLO20XQvjFqk1lrlhqkOuRXMfpPBQwdXjDg/MKeEqZrlXhD4a1sXhsuw8VwFSwvAmdcGZR/aWTYOpeeEzrFY/PcoxPDedVH9WzPLZcWVMHQwdTGYaC87F4qeOq5ZxfgKmJpZdW8eOOZ062YVpLjb+0eKsD4jRhl9bE0k4PIsJ9SzWOaZD7T67llHAcGqviMQshxzq/Unwl8LfD74J+Gv27f+Cmf7Gn7BHw71vxx4W8QeOf2Rv2Mfgn+zF8CvB3hC+8S+GPhl4/h+HPj34meI9O+GHhvSdX8QxeOPjhpviDW/E2opBqWqaX8HfhpoFj4at7e81HWf7T+SWPzhcGcL4ahmWIpZh4r18t4kx+ZYz63jct4V4Pxk8dU4JdbAJ3dGnwzR/12xlKmqU894h4pyfJcfiqeDyXKcVl/0by/JqvGecRxGAo/2b4X4XEZbTwuEo4XB5nxBxnUyjB4/iyGGxdSMoxxFHEY7C+H+VTqqpSyaGVcUZrQw9d55jcLX/Lzwp4r8WR/sEf8HEngj4i6b+1DrfxN1nwT4V+KvxH+JP7Q/wAI9V+GF3qXjvxJ8APhifF+hy6Pfzyp4LX/AISC/vr74Z/DjMr6L8HofCzQXElpBGzfb4LDZdS4K4ZoZN9WpZRkviDxvl2XxnjqeMzHMcPink6jmGNrw93HZ7OplVXG8Y1aShSwedZzh4KKp4yio/CYnFZjieNM/wAbnNKpHN878MuDcXj6VDCVsPleWVMv4h49p0Muy6Fd+2pZJh8BmeCyrhzEYhfWM3p5DnGKr2xmGxnN/S9/wTG/5Rsf8E9f+zHf2Tf/AFQvgGv0HD/7vQ/680v/AEiJyrZei/I+4q2GFABQAUAFAH4k/thfsn/so/tJft0fAr9n27/Zf/Z0vvFXibStY/a4/al+MFz8E/hpc/FjXfh18K9e8N+FPhv4Dl+Is/heTxdFL8UfiVeabb+IdSXWU1C6+Hvw88UeF47hLTW5DFw8MYejQ4nzLMsDQp5fl/h/hcuz9xwNKGEhmXH/ABxmWey4aWJlh3SlVoZbSyPjDjPNKcozWYZ9huG1mP1nBYvMcNi74ilUqZBgcNiJSxWYca4/F8NUMRiJe3q5bwnwxlmX4jirFYV1XKdHFTo5pwtwlldanaeWYTiDH4/Lp4XMcry+vR+2P2vvDX7MPxKsfg/4H+MrfCzxB4xf4tXNj+zh4O+Ks3iDWPhXq/7SOmfDfxjf+EtF8d+C9Av7bQfFf9l6C+sa5p/hjxhG/l3Npa6l4aS28VW+h3cWVWl9dznBVMtWDxXE8cl4qxGULH0quOwyy2jHB4Ti7H08NzqhUxuAwVR0XjKbhmmCoVsxp4XEUMLWzbmvmoYPKcXQx/tsLw79e4Yw2a08FVjgavNVzKhV4dwUqsI+1p4LG5lSwkY4WpGeWYypHBxxlCulhYn8/HwT8A3mn678BfCXiP4O/Bz9pG7/AGeP21/+Ci/w98S/smaJ43+GvhX4Q+PfiJ4y0/wn8RU+J37JPgz403Hh34df8If8AvD/AIg1rw1e/C/xJrcnif4d/wDCS+Pp9I1jxBqmkXbXcZLVw9fLuEsweCebYTEeBnEPDmGxWc4jCYnMuG48K+MEshz7ijE4qrShLG8HcQ18tjkeDzrKcH9byvhapwrk39n4zCPGTqc+bYXEUMZxbhZ4yngakfFbgDiXFUMvoV6GV53SzzwkxNXJ+F3GLl9R4swnt8NxTjMux9eeBzziLLs3zqWNwdbF5dSoaX7APhjwX8bPjD8JvCn7WPw8+Fur/ArQv2Yf+CiGr/s7fDvxmui+O/hF4W8OWX7cup+Gtfj+Hdx4o0y20XU9H8C/B6Dwr4Z8K+ItP0rT0sPhfJC+kR6b4fvGiXhp08FW4A4qzDP8bVxefYbwJ+j7PF5xjlicNmtPhnMsq8W6+JzmlLGS/tLAyzSllvAGKzPHVakMyqYuhw/LMq7x0qXN1YmeKp8S5Vg8swiwOCr+NviqqOU4X2M8O+IsBw94VvAZfXoYPny7E4zCZ7mninyYKgsRgqWPlxBDAKpQw/tDH/ZN1PxBq/7dn/BrpfeI7rUL65b9mr9v230e91SWee+vfBdh+zv48sPh7eTXFyWnuRdeArbw3PDczM8lxBJFMzuX3H88+lnUxtbwpzHE5pz/ANt4zg7wox3ETqq1eXE+OwXAmL4nni1vHGz4grZlPGxklOOLdaM1GaaXDw7TwFDNc7wuUSi8lwfHvibgchVO3sKfD+B454owmQ0cHypR+oUMoo4Kjl/s/wB19Rp4f2TdPlb/ALc6/wAnj74KACgAoAKACgAoA/kN/wCCxn7Rfx/8VftU/DbS/GvwH/bL8Kfsx/slfth/sS6l8Jx8Pvgj4n1vwB+1B8V7/wCPfw21Dxh428ReOrZodF1LSvDHhm4vfhz8Bvhnp811e+MPiVruq6/q09leWnhawg/pPwJyjJaEsBnCzbhmtxXxXhfE3IJ5bm2aYbD43hThbDeHnG1COKwGXT5q9fO8/wA3w2EzbMs1fJSyLgPLMUqCq/2vmzp8HHKrLhTijIsDKUcD/qbhs5znO8O4Tw+NzTGZpkzy/IMRiIuX1LIMjwmIq4jOZ1406mP4wq5RhIQjQyKliMdlftXaR4r8D6r+274w8JfAT4a/Fv40+Mf+CkH7LvjH4Yftlj4g/DGP4wfAvxL4r8Vfs2QfDv8AZe1jwXfTz/tB+F/ih4K0K5n8O+H/AAR4X0eX4b658OfGOq69rHiTT7a98R6Tf+p4aSwlXE+B2TYrPMVkmT5bU8Qcp4iyXBYfMcXkXiHlcOIfEDEcYcUYTMsLFZHjsreQTrZbxRVz2thcVlVPhnky2ljvZ5TycPGeJjjct8TM3+p1a31jwPyvHZfk+Pg8HmXBGNwfhzQo8OzxGDrrnwWLzHjfC0+LeFK+TwxuKx/GWd4fLsdHBVKOKxtL91P+ClnjP9jPwt8Mfhr45/ap8KD43n4ffHLR/wDhSP7P2lSWXiS4+L/7SOoeE/EmjeCvAdx4B1K+h8HeJNRstM17VPE8UvxGEHhP4fpp8fxI1m90eDw7FqkH4XwFhuLMRxIsJwbyYbO834cz3BPM8TUjg8JlHDbrYOfEefVc0nCbyjB4GngY4HG5xg4yx0aGLxWSYKOIxWbrL8X9FXjh5ZNm8M2xk8t4fw9bIsfnmIpxrzxVT6vmNDFZLldHCYRrG5tWzfMnhPqXD9FThnOIp4ademsLhKmKw34i+Gv2Pvi9b/Gb9hj4FXWs/seeGNI+Met/8FGf2sF+FPinwKP2jv2RvgD8ZPFuqfBi68PfBr4W/CjQ/G3wu8LfEvxl8LPhn4s8cNo/neIPC+g2Oq+KPi38TtA0O4srKz0i6/af9Yct+pcd4jn4izipwJ4YeGfBuF4on7TI+KuLcnr8X8V1+LM6WOx1LH47h7h/EZtDhbI/r06OZZlhuGMu4e4YxX1atm+Ir4H5/H1qlTDUM3hgFlFDjLxcwFbHZLhcVRhSyuOSeFlTLuFafEVXB0auHzPOc5lkebcV5ng8LVweAxnGSoY2nXxkMno1cf7D8Dfhp+zP+0j+yh4R+G3hH4XfsWaJ+2f8M/hh+2x8LPgh4I+OFt8Zfit+yDB8KvA/7TOufDz43fGL4L/Dnxp438TWOgeBPFPiXSNMvfDg0zXNT1/4Y+GdYsPAmn6nf/DPRLbT7n5jjLMeIMBLG8S08z4xhwhn/CHg5nfG2MwuOynA+I+UYDMOBMzxnBWRY7iqGW4bEyzHDeyxk4Z5isCsPn1TA4DO88w9TPHgZ0/cyZwy7iOvlGa0KFeplXivxnT4feAwH1LJuIeLnHhzNs/r1eHsNip0fb4bLc4hhcfw9QxMaOAziXElLIZYKni85mfFXwm8Vad4y/4KIf8ABrnrWk23iu20+L9hj9qTw9bf8Jrr0PirxFdDwd+zZ8TvCEmp3Hii307R7fxJp+sTaHJqug6/b6TpkGsaBeaZqMOn2cdytvH/AGV4UUpw8Q/F6vUdK+Z8U5ZnsadPDSwc6FLiHIv7do4XG4SdWvPDZthKOYwwuc0Z16sqebUcbGVSbTk/yCvh3geGKmVznhatXJc64oyCvVy+qquVVsTkHGWZZLiq2SOKSp5BVxGBq1Mhw+v1TJ5YHCuc3Rc5f2I1/RJ8aFABQAUAfgb/AMFQPDH7MnxD+Lviz4D+HfhP8MfjR+3b+0x+zxafC+PxF8b7nTNR+FX7Jn7P39s+K7Vvjl4ivvFbXFh4AuIvEHiDWdR8LeGvh7Ha/EX4w+NfDeg20f2fSvC1x4j0H5mOW0s7xXEWR5Vi3k9Ktm3Dub8c8ZQk5Y/hz6ng6Uckyzh6v7SGLrcU4jBYavjuG8gwVfD5dlGLx2K4vzypg8NiOfM/rMFmdXIqXDfEGZUZ5lRyqpnVPhPhKLaw/FOOr1sBWzeecYdRnhqfDtKVHL8BxDn+YUatWeWtcO5TDG4yusJR+KPj58JPhNpnws/4LR3fxbvdA+Jfxo/Zs+A37K/hn9m74w+O4tH1j4paJoXg79ljwTq/wP8AGfw28SXn2nWdB1Pxl+0iPF2t2mo+Ery3fX/iDNdxLPqF9GiD2sxzLF4zDS4pyXARyrjPN/pZ1qk8Nl9K2YYfM63FfhZS4Y4dqclOFepl0eEcfRw9PL6lNYSrlmZ55KWH9ji8xT87hzL1hc04N4WzitTx3CGG+j/Tp4pV4KOUYrASzLxXwvHmaulUnOj7alSy7LliK9SpVxGBoZdw+vbxeHwUz9D/APgp3a+Pvil4U/4J0/Ci31P4Vx2vxC/bA+Gnh7402nxh0e78bfCaDxLZfAj4m+OfBOifFXwFpHiLwtL4zsH+J2k+F9a8P/DvU/Enhux8aeMtO8HaNdatYQahHdLtmOFp4vxXyvC5a8FLJ8Nlni3j8kr4nCLM6SzrKMvw+Hy6WXYOVfD0cVnWE4ZxvFWJy+pUrt5LUw9TiGOHxlbJoYOv4XDmMxOG8K80x2YRxzzirlHhnRziFDFf2di45VnHFGRYbOamJxjwuKq4TLsZmay/LM3nSoxljMsxmYZX7ehDG1a1P4F8IeHPBzfFX4I/sr/E34cfAr/hVHgT/gsb498G/G6f4XeGde8M/svfHP4n3v7FHiT4s/C/Uo/gn448cfEvwt8M9Yh8f6p4esPFHwp8Pa/qHgr/AIXN4XTxBp9kviHWp4Y+ThidHOMx8PcR9VqRwWB4C+kThMhyzG1lm2HocT8N8d5XltbNcgxOMpfWpZfiOHc08RsfkuGlKs+HFDP8syutHAZPhpR9jiR18swHHvs8RU+u4/8A4gLmOZ5hhaX9m4uHCueY+nhauWZ1DCVFQrV6WPyXhPC5hmbhRrZ7kOZZFWzanOeMrc8yfsc6P8YvhV+2tq/gX4lfCP4O/s4/s0/tP/8ABRz4XeHofiB4Cn8Y/BvwP8CPjh8GvhvZ/HfxL8NtD0DxF4Y0/wAPeIPhB8R7T4j33gxLORvDkN1deM/Cs0WmQ3ZuLLwnOGH8POE+Js7xeKeXYngfjzhzEV8BGeI4mfCWS/SOzXiDgjFcLYzmqyeaV8m4HyfhzIqbpV/b4Opw1jsE6/8AY2BwOYfSU8RWh4gYjKMmwFHE51Q4o8GuNKOClWp0sqx/HNHwcqZDmOUcT4flt9QzGlxrRzrPGp0q0cypYiWKip5hjsRR9T/4J4ftZeKvA3xv1M/FD4I6xN4g/aj+MHwG+E/iD4l+K/iH9n+Kfwz0jxV+zn4n+KH7IXwgPwil8DzJqXg7wv8AAjwra+Ivi34ub4kaPqWmfH74q/EX7B4F1fSLPVNbtf0DCSxuLxGOyXNMNg8szzMuLfE/N+IXl1WOMwmL8Tcn4X4W4449y3ESjDDwy/JOEuG8yyrw34MxtGrmizqjwFhcbXw+Wf6y4XF4z88xWEwOW5ZleNynH1s5yHhrgPw8y/h6rXpSwzreHmZeI+b+E+RcS4Wbq4j6/nXGvH2FzjjzOMJOjgf7N4Wz7J8I8djsRw9PAYf68/4Nmv8Akiv/AAVJ/wC01v7bn/qJ/AWvgq/8et/19qf+ls/UcJ/uuG/7B6P/AKbif0n1kdAUAFABQAUAf5+P7HXxK/bZj0//AIKb/Bb4X/8ABIf9l7/gpF+zD4q/4LYftgazda1+078fv2ZfAvhuD9oO9vvBWkWPw80f4XftBapEviDxHpvhiw8Oa54f1/S9JuZb2bxdqOk6VM91pmpRR4SwmGxeKwKnhqGJxtCpi8TlqlRp1sVRq0MuxlTHV8CnGVanUo5Qswni6tC0qeXLGSrSWGVdnRSxOLw2GzB0cRiMPg62GoUM1dKrUpYarg6mZYB4ajmDhKNKeGnnEcrdCnib0pZlHAOmnilhz7il8D/8FKJPBEnw0T/g0f8A+Cctp8O5/Fun+PZ/Aum/Hv8AYD0rwlceNtKsJ9JsPFlz4e0y4tNKuPEFtpF1daMurTWr3raNd3ekyTPp11cW0nRKTnPAzm3OWWTzCpl3O3OOCnm1PA0s0eGjK8aX9pU8ryuOPUIpYv8AszLXiFUeAwjo81OMaTx0qUY0p5nQwOGzCpSSp1cZQyyvi8TllLE1YctSrDLsRj8fXwCnJ/U6uOxlTDeyliq7qe1+Cvi1/wAFrPhrPptz8Of+DY79jzwBc6NY+N9L0e48Fftc/sVeFZ9K0z4mahpWrfEfTtNl0LW7CSxsfiBquhaHqfje0tWit/FeoaNpV7r0d/c6daSQziEsZRxmGxaWKw+YZZDJcfQxH7+jjsnp43Mcyp5TjKVXmhicshmOcZtj4YCtGeFjjc0zHFRpKvjcTUqzRpU8PPD1MPThQqYTH0c1wk6MI0p4XNMPlWGyLD5lh5QUZUcfQyTBYPJqOMpuOIpZVhMNl0KkcJQpUY+U/EZf+Co3j3w78PtP+KX/AAapfsA+I/CPwL0ia1+Gen+Lf2of2Fbnwz8K/DNrN/a13pXhSyv9XGk+FPCkdzANUvdFsIrPQGuLdL66s2lgSVCpi1hMdLiKtiVh8wwuCwlCpnNat7PEUcBk9Lly6FXG1JKUMNk1GH/Cb7SpyZVGPNg3h7XNqdGpiMM8mo0p1sLjcwxmMeWUYSnSxOaZxVlLMcTHC001Ux+b1qs/7Qqxg6+ZTqyjipV/aST+nF/bp/4OCPHvgcaWv/BAj4BeNPht4x8Lf2cNOX/goX+yh4j8D+KfBWvaV9l+wi0Hji80HXPC2s6JdfZ/s3l3Wk6jpVx5Wya0m2s80wf1t47A51hfrLxEq9DMsHmlD2zryqOSxNHHYfFxl7SU5OSr08RCTk3JVE22RlmJ+oPA4rJsR9SeBlQqZbicsq/V3g54SUfqtTA1sLKDw8sLOnD2EsPKDoypx9m4uKt5X8Q/2pP+CzPh/wDZ/uvhl8V/+Dc39i7RP2WPA/h3Qra9+H3xD/bj/Yi039n/AMIeE/BV3p194Zt7rwn4k8VQ/DrQPDvhK+0vSbzQopbC003QbvTtOuNPW1mtLZ43i8ylDG4LO8fj3HMcBmOBxuXZvi8U443B5vSlHD5bi8Fj61RV8PmNOc4UMDXoVYYmEpxpYeaclF1gcJONPE4DLcLJUsbhsypYvBYGi1TxeEx0MRXzinicNQjy18NjKdTFVsyhVhOliIVMRUxSnGVRvh/iB8V/+CrP7T2qeAvjx8UP+DZj9gr9oDUovDGnaX8Nviz43/bM/YX+KH2jwd4klW60Ox8K+MNa8S63b6h4c1a41T7VoEGn31zp01xqslxpK+bqMjzzPLlg8bmcKuBWGzDM6NXBZvTrYX2eLxtGOExFKvh8fTqQVWtbL6mLoVo1oyl/Z9XFUKn+y1K0JKhjnWwWBhhsY6mAyvE/XctWGxDeFwGKoVqP7/B+xn7LDVKWJwmGk5UuTkxODw1R2rYWjKns/wDC4v8Agrr8TfA3jTwnD/wbN/sM+Ofhz420bw38LPH+hWP7ZH7DeveE/E+g/BWa98PeDvh/4ps7LxFcaZqen/CG6j1DRvCnhnUlli+Hl3FdWOi2ej3EUsamMf8Aa8PreOlLMY5pm8+M1jMROWJeYZ/j8JgsHU4sjipylLE5zjcDlmX4WWfxqTx2IwuX4Kg8XOjhKEabws5ZdUp4fBtYOplOXS4cp4ailReXZTOrXzCeQLDxUVhcsqVszxONqZTyQwk6mYV8RPDuWLqTqYeuW/8AwVa8TfB3wp+z34h/4NU/2F9b+BngXV5vEPgv4San+1R+xJe/D7wr4gunuJL/AF7w/wCFp9afSdJ1vVGu73+2NWsraHUNYW+v01S4u0vbtZrxMnjcZgMfi7YnGZXhngcuxFeMatTA4CXs+bL8K5pqhl8/ZUnPA01HCTdKk5UW6cOWMMlgqGPwuEcsNh81xEcXmdKjKVOOPxkNKeMxnK08RjKKsqOLquWIopJUqkElbppPj7/wWG8R+P8Awip/4Nuv2L9W+JfwA8AXPgjwZZW37cn7Fk/i34RfCz4haNdeH5/B+k6Xa+Lv7R8H/D7xhoNle6TH4eS1svDesadaXVrBZzwwTKuddRzOXEmMxKWYy4jwi4Z4txOI/wBr/tvBxlDN45Hn9Sp7RY+nCWLhmMMDj3VdOOMeJhTjDFylUdH/AITqWSYLD3wFLK8XLiLhzDUf9kWX4ylUWCqZ1ktOn7N4WtGtQhhq2OwSg3Xw1KnVqOrhqap9p8Dv2xf+C5Xwu8DRfCP9nb/g33/Zj8GfDz4W6pqnhRPh58Kv+Chv7JGneGPh9rMly2v6t4Zbw94b8eLY+GNSW51o6reaJJbWVxCdTS5e1RLmNn6q2LxOPp4XF4jEV8ZTeGp4HCYurVniIzw2Tr+yKeHo4icp+0hl31J5c4qcvq88LLDT5Z0pRjlHD0cJWxNCFClha9WosxxWHhTjQm6maRWNhi6lCMYOKx1OrHFUqnJGFelONWm5Qkmew/8ADfH/AAcg/wDSBX4Xf+LE/wBmj/5u65zUxbT/AIKOf8HEGoa1rHhuw/4IZ/BS98ReHoNMutf0C0/4KT/stXOtaHba2lzJo1xrGlQ/EJ77TINXjs7yTTJb2CCO/S0uWtWlWCUqQ/eU51oe/Sp4meDqVYe9Tp4ylQw2KqYSc1eMcTTw2NweJnQk1VhQxeGrSiqdelKbmnTlShUThOtQ+tUYz92VXDe3rYb6xSi7OpQ+s4evh/axTp+3oVqXN7SnOMdr/hvj/g5B/wCkCvwu/wDFif7NH/zd0CD/AIb4/wCDkH/pAr8Lv/Fif7NH/wA3dAHmXxG/4Kx/8F3fg+ukt8W/+CN/7MPwtXXjeLobfEb/AIKn/sfeCF1ltPFub9dJPib4oaYNRNiLy0N4LPzjbC6tzNs8+Ldn7al7V0Pa0/bqmqzo88faqlKThGq6d+dU3OMoKduVyi4p3TRfsqjput7OfsVONJ1eSXs1UlGU403O3KpyjCUowb5nGMmlZNrb8C/8FPv+DgD4o6Cvin4Z/wDBE/8AZ8+Ivhh7u4sE8R+Bf+CnX7Jvi7QXvrMoLuzXWPD/AMSNQ09ru1MkYuLcXBmgLp5qLuGempRrUo0Z1aVWnDEU3Ww86lOcI16Kq1aDq0ZSSVWmq9GtRc4OUVVpVabfPTmlhCtSqSqwp1adSdCoqVeEJxlKjVlSp1406sYtunUlRrUqyhNKTpVadRLknFvrpf2/v+DjyCKSef8A4IM/CqGGGN5Zppf+Ci37M0cUUUal5JJJH8eBEjRAWd2IVVBZiACa5qtWlQpVK9epTo0aNOdWtWqzjTpUqVOLnUqVKk2oQpwgnKc5NRjFOUmkmzaEJ1Jxp04ynUnKMIQhFynOcmoxjGMU5SlKTSjFJttpJXM7Qv8Agot/wcS+KNG0zxF4a/4IXfBnxF4f1uyt9S0bXdC/4KSfsuato2r6ddxrNa6hpmp2HxAuLK/srmJllt7q1nlgmjZXjkZSDW9SnUpTdOrTnSmlFuFSMoTSnFTi3GSTSlCUZRdtYtSV00zOE4TUnCcZqNSpSk4SUlGrRqSo1qcmm7VKVWE6VSD96nUhKEkpRaWr/wAN8f8AByD/ANIFfhd/4sT/AGaP/m7qCg/4b4/4OQf+kCvwu/8AFif7NH/zd0Afh9/wQj/ar/4LHfC34Hftj6Z+yF/wSt8D/tQ+EvEX/BRT9oXxf8UPE2tftffBf4SzfDz43av4Q+EFv41+EVppPjLxTpl54m0/wlpmn+GdQt/GmlR3Ghay/iCW2sbuWXTbpYwD9wf+G+P+DkH/AKQK/C7/AMWJ/s0f/N3QAf8ADfH/AAcg/wDSBX4Xf+LE/wBmj/5u6APH/iZ/wUF/4Lia5qngz4bfGT/gg/8AsnavrWseJfD/AIu+HvgH4mf8FGv2NNQ1TVfGHgnWrTX/AAr4n8GeFvFPj2a7vvEvhHxFp9jrXh/WtEsJdU0DWrK01HTrm0vraGZFh4xq5hh6mFSqZrk6r5lhKmHSnmGVqvl+Py3E4/Dyp3xOCVbKsZmmX18VTdL2mX4rH4WpUeGr4inJ17wwGJhibwyzM4rK8ZGv7uAzCEq2GrrLsSqlsPi4yxEMHWWEqqonWhhqns+eNJrgfFnxW/4K96z+0B4K/aF8bf8ABs1+xRqP7TsDf2d8P/i/4l/bQ/YpuPjI9x4f0i8uYovC/i7UvE7eK7rUPDugR6lLaS6feTX2haL/AGibWSz097vc8u/4TcTmNTKf9ixeYYPE4jNJYH9xXxOCn9SynHYrFew5ZyoVljMtyrH4mfu16eJwGXYqpOnVw1FmOTzDDYOjmKeMweBr0aWBp4u9bD4auquIzTC0KEavNThKGIoYrM8Lh46U8VRxGYUIRr06lZYmv61/wWL8Q/D/AOJ/gD4pf8G1H7LnxN+HHxN+L3ij9oTx34Z+Kn7bn7GXiXwm/wAS9fME+peM4tIv9dh0TSdUsbexh8vxDDaRa8zreaxq2tahrWpatqt9x1aeBw+VZJhcVHDRwHCNDOp5ViMW6cXleHzfPs+4pzaccTUcY4XDTx/EWbc8Kbo4Wnl1VYF01hKfI+iFXF1szzfF0J4iWM4ljkmEzGhRlVqRx8cl4fyDhfLMPKi3UniOXBcO5VOFOo63JjqSq4ZUY08NSoei6H+3X/wWr+BPwQ8PaF4d/wCCBv7H/wAIP2cNP0Cx0fwvpel/8FEf2LvAnwXtfDHiNC2nadottb+O9L8EpoviFNQZ7W3s1+x6yL9pI1uTds0ndnkZZnUxGV8R0/r1THxnkOJyzOaarvF044aeBnktXA4yMvbUoYOjPBvLJUpQhhaUsN7BUabguXK4LAqOMyZPCrDTebrGZc3SlRqyrxxMs1eKw7Uo1ZYmpHETx7qe0niKirSrOrNSfj3x4+Mn/BTTxZ8Kfhf4W/aR/wCDaf8A4J5an8EvhsNH0P4M6H8W/wBtn9gyL4aeBYJ9Nt9L0Xw98NbPxN4qh8N+HNPvtFs7XSrTQPDKWljqOj20GmiyuNPiSBTEqVfPqONxqlX4lq1KmEpV8XetnGImpwnVwbdfmxeK5a1KlVnhZ+0Sr0aVWVNVaNOUXhp+zyrE0MFJU8mnbMsVDCPky9SlOrUWZTdG1CnVc8XXlHHpxq3xde1b/aavP+df7V37SP8AwVrb/gsH/wAEp/FPir/gk/8ADL4PftA/C/4O/tKeHf2YP2WvC37VvwN1TwZ8VvA178H/AB5o3i65h8feGvEZ8C/DSw+HfhCbU9V0fRNUu9NXVotFt9J0aCSS5toW5c+qTxtLHVs1xeIdbEVva43GYh1cTip4ieJhOpUrym51qtapW/izm5TcpSlN3uzoyGFPCVsDDKsLh3RpUpRweFw3scPhVQ+rzUY0ORRo06UaTcoKCUGklHdH7Bf8Nz/8HDP/AEg4+Gf/AIn/APs5/wDzb18T9UyX/oa1P/CSt/8AIH2/1vOP+hTD/wALKH/yQf8ADc//AAcM/wDSDj4Z/wDif/7Of/zb0fVMl/6GtT/wkrf/ACAfW84/6FMP/Cyh/wDJB/w3P/wcM/8ASDj4Z/8Aif8A+zn/APNvSeGySKcpZtNJJtt4SskktW23CySWrb2D63nH/Qph/wCFlD/5I8Hi/bt/4K++BvhyfD8H/BD39jvwd8I/iBP4zuDocX/BQL9jLw/8OfG1x4z1PVNV+Icx01PHNp4Z8ST+LNZ1vWdS8ZyGG9k13U9X1S81xrq6v7uSWK2WZBicJhMoxGO9vgaeS4HBYHLK2X1KuEp8PUsFQo5bhMJgp0pUY5LTy+eGpYGhRpLAwwU6EMPBUJU09KGY57hMbi83w2XvDZhHO6+Ix2Z0MwpUcbHiOhialPE18Xjac411ndHGYCrTr1a1X69TxOCqRqSVXDyUKFl+0j/wWa+JEvwF8XeDf+CF37PepaJ+zVrWpXHwaT4dft/fsjP4T8GXMnw61v4VvoWiHQPFk8GjaPpXgnxLeaTbeG9BvNJ063iXS0urOe306wgh9KrHDLNMxzvG5zjsRmmf5Lm2VY/HZhhcXWxWYYLOs9yTO8zxFbFV4PEYutis14Zwrr1a1atRrVVialelUxtPDYjCefGri6mW4fJ8Nk+Dp5bl2Z5VjqWCwmLwccPhcTk2CxlDLKNPDwbo4RYXD5o50Xh6dDFUqDhhqVeGXYvHYXG0fhp49/4KwfBX4o+KfiF8I/8Ag23/AGNvhd8Y/iBZ6lqHizxb4D/a3/Y48JfEDxPpt5qcF1rd1qOqaJ4isdcvNN1DXJba+1t/M+x6jrcsN9qfn6lIkx58PDLaGVzyfDZ3iqWT4dYONXLaNDExwFGCWKWXUquGjH2MKNONLHRy6jOKpUYQxkcHCEVXRtiZ5hisxp5tjMkw9fNassVKlmGIxOGqY2pUcaEcdVp4io3VnXnCphYY2tGTrVISw0cTOUfYo9B+Ef7dH/BavT/Dt74R+A//AAQ5/ZfsfCfhDXdbsdR8MfCP/goB+yLbeHfC/ibVNWvtd8R2d7ovg3xwmm6Jruo67qOpazrdvPbW2oXerX99qF+kl5dTzOnhssqYXLq0s2xNTBRwGCwGU1XhMTLCxyvKcHh8uy7BZdNwdFYDLMBQwuBwWGwz+r4PB0cPhqEKdGnTgrljM1WNzGE8qorMauNxOYZtGWNw6xtTMcyxFXFYvHZjFy9vPG4/FSr4nE4nEp18ViJVa1WdSo5yPi3/AIKGftP/APBW7xP+xB+3tbfET/gjb8BfgT4E+Ivw91nTP2nvjp4C/bB/Zr8Z+L9Dm0fwxoOkp4h8caF4H8UXXizxx4p8L+EI/D2nadpeox3+vWvhz+yLKzii0xLOIdOW0MupRy6jhczrTwX13MMfgMLDD16eAqY3EY2eEzfFYePKsMsRiMwy6phcyxNNe0qYzATo4qbr4WUafJmNTMJ/Xa2JymjTxf8AZ+Dy/E4uWIoVMZTy7DxrZhluEqSv9YeEoQzfEY7AYaT9jTjmdbE4eCWNqTq+kfsQftg/8FwPDP7Fv7IXhv4Tf8Eg/AHxL+Ffh/8AZe+AOh/DT4j3n7avwK8K3nxA+H+k/CjwnYeDfG134X1fxdbat4bufFfhy303XZ9B1S2t9R0eW/bT72CK5t5Y1/TqNXGKjSUcLGUVTgoy9tBc0VFWdm7q61s9j5NOVl7vRdUfUH/Dbn/BwB/0hN+G/wD4nn+zz/8ANpWntsd/0CR/8HU//kh3l/L+KD/htz/g4A/6Qm/Df/xPP9nn/wCbSj22O/6BI/8Ag6n/APJBeX8v4oP+G3P+DgD/AKQm/Df/AMTz/Z5/+bSj22O/6BI/+Dqf/wAkF5fy/ig/4bc/4OAP+kJvw3/8Tz/Z5/8Am0o9tjv+gSP/AIOp/wDyQXl/L+KD/htz/g4A/wCkJvw3/wDE8/2ef/m0o9tjv+gSP/g6n/8AJBeX8v4o8vuv23v+Cy+jfFmzv73/AIInfsz6V8dfFvhGPw5p97dft6/snWPxZ8TeA9D1K/1mHQbO4l8axeMNZ8I6Pq97qeqx6XA9zo2n6ld398sEN1PcSvOFr4tTzLD4LCU1UrvBY/OKGFr0ues8FSxOFy3G5lSpSvUeEo4vF4fBYnFRboUsTiaNCcIVqsZLEX5cBiMVBctCWOweV18Q1y0ZZjLAVcywuAq1FanLHSy/LKmOoYeSeJlgsBOvGbw2HcPOtW13/grj4p0P4w+FvHv/AAb4/s+fEnwp8dviXF8XPiR4U+IP7Yv7KPifwzrPjq28N+FfCtjrg0K81sabHqFhpfgzQ5LXVpLebXRqUM2qTarNfztOOZYZvL8qyyplWGq4bJcbnWYZb7T6vz4XG5/n2c8Q5jiKDgoRoVamMz3H0XPDwoyrYapJYt4nE4nHYnF9DxWKeNx2PVSpGvmOX5blWMtP3cRl2VYHDYHB4PEXvLFUYQwtOpGOLniPZSjSo4f2GCweX4TCZHiLxf8A8FKfFvwN0T4SeJ/+Dcv9ifXf2dPh9Pda54d8A6p+1d+xrd/CbwXdaJJqI1LWdI0WbxA3hnw/dWLyaymsanaRWkw+0axFqU7Lc36yaY+vUxM8Fm2Z4PCVpYDB055fj8ZVw0oYTLK+FoqlHC1qr9nRyytgY4dQo0nHBVMJDDqMJUYUks8FSrUFi8sy+jUp/wBoYqVLG4LC8yqYzMFiPe+s0qa9pXzGOLjze0qKWLhilzKSrK5U+N/xn/4KM+Nvhr8OfDf7Q/8Awb7/ALC2vfCPwjcaRY/CXR/it+2R+xVL4A8NzXFhFZ6Lpfw+tfEvihdB0qO+0m3hsbTSvDywwajpUSWQtrixUQ1rjPreIz3D4nMMvhX4kVavQw1TG1KdXOKlZVKc8Tho+3csXWkq9GhUr4aSmvb0KFWpT9rRpShhg6kKWTVaGX+zp5BKlQxlWODnCGVqlao8Njb0LYanaOJrewxcXGShiayp1eWvU5/lb42ftI/8FZl/4Kw/8EpvFWs/8EsPh34A+Pfwz8EftbaR+zP+zfon7VXwUu/DHxe8O6p8CdZ0Tx/u8daP4jPg74bWfwz8EmbXtJ07WbvTk10WUWi6LFLcPFDX5X4508vzrgXiKnxrnGJyHLsXUy+rmeePD4nOcVTrPP8ALcRCrVw9BVsXiauKx8aNCrO0pp4iVeo+WE5G+VwhhZ4OlgMLQjRoUvZ4TDYf2VDDwoRoOMKdGMFGlTpU6VvZxglBRSjFJWP3B/4bt/4OJv8ApBZ8Mv8AxYN+zf8A/NvX8I/6m+Bn/R4sw/8AEIz7/wCZD6X6xmP/AEL4/wDhTS/zD/hu3/g4m/6QWfDL/wAWDfs3/wDzb0f6m+Bn/R4sw/8AEIz7/wCZA+sZj/0L4/8AhTS/zD/hu3/g4m/6QWfDL/xYN+zf/wDNvR/qb4Gf9HizD/xCM+/+ZA+sZj/0L4/+FNL/ADD/AIbt/wCDib/pBZ8Mv/Fg37N//wA29H+pvgZ/0eLMP/EIz7/5kD6xmP8A0L4/+FNL/MP+G7f+Dib/AKQWfDL/AMWDfs3/APzb0f6m+Bn/AEeLMP8AxCM+/wDmQPrGY/8AQvj/AOFNL/MP+G7f+Dib/pBZ8Mv/ABYN+zf/APNvR/qb4Gf9HizD/wAQjPv/AJkD6xmP/Qvj/wCFNL/MP+G7f+Dib/pBZ8Mv/Fg37N//AM29H+pvgZ/0eLMP/EIz7/5kD6xmP/Qvj/4U0v8AM8k+JP7fP/Ba/WtS8H/Dn4wf8ENv2V9W1fWfEegeKvAPgT4k/wDBQ39j2/1LVfF3gvWrPX/C/iTwf4X8UeOpbq+8R+E/EWn2GtaBrGi2Mup6DrVlZ6jp1xa31tDMnpZXwV4SRr1cxyXxf4ijicrw+LnWx+V8DcUKvl2Fx+AxmW46VXFYTB+0wmHxuV4vMMBi3OdOnicBicZhaznh61anKcTiMdHBV6WMy+lHLszSy7E08TiaKwWYL22GrxwNeFV+wxS+sQwlZYWoqi9tDDVFDnjSa8s1/wCP3/BUuT9pvwx8WfFH/Bu3+wy37YN1pAfwd47139t39iT/AIaBvNI0mzudPW+8O6xf+LP+E8u4tK0z7bpkWqafJLJp2lm706O6gsWngPpZZkvhzhsizfLMn8c+MKPDdSUpZ5gsu4R4uhk98W6Sqf2lRw+GWEgsbKOH9tHEKMcXKnh3VVWVOjy55lUxWLhlks2y2hXp4avCnlEsfiKE4U8RQrSxNGlgnXbi6mGxFapicPSpXeGxFeriKMadWtUnPlfiTrv/AAU9vtL+KHi39on/AINvP2KviF4W8X/FC9+OnjLUP2i/2wv2FvF3gzw9471DwT4N+Gt74osv+E71STQPDlzeeGPBPhzTb/WZNurapMksuq6rfTXRqsvw3hnhIcP4DJPHfiTLsRk+X5lkGUTyXhPizB5jUwWd8TZpxZjMvVTBUoVqtPEZ1m2IrrCUVCjN0sPOVGpiYVMRV6alfN8ZXx9WeAqV/r1PJ5YvD/WYVKE4cNZTPK8srVqfvOvPL8BUxkaOKxcq9XBYfF4jB4Wrhsrp4bBYbO8ReP8A9v3Sf2d08DeIv+DaX/gm74c/ZUvPEdl8Rbfw3cftcfsB+GPgU/i7Vra10/T/AB7Y2cOv6b4Hi8TapYpZ6daeKrMJq1/Y+TYxX81sywnrqYHgvEcRYHEV/H/j7FcV5dQr5Ll08Twzxtis9wmEnVxGMxWTYZV6NTHU8HUr1cXicTlkEsPUq1cRWrUJSnUk+XBTxEMNmM8uyvCxwmYRhic1qYKthVh8WsL7GjSxWOnQ/d1pYR0MPCjia7lPCzoYf2VSnOjS5dn4yfFz/go/4r+F3wo8H/Hr/g3B/wCCfeq/BrwRNpek/BHw78Tf2zv2Ff8AhXPhZ9SsYrfS9E+GWn+IPFCeHtKt9Y0uCK1i0XwzHDbazpkaWr2l3ZqI6nL8r4Hp8TY7Mct8eOOf9b8cq0MzxWF4S4ynxBjFhqkZVo4+dPDSx+I+qV406kliOf6riIUqq9nVp05RihUq0Mkq4bC5bhaPDy5cZVp0MThqeVQlUlVlDHN02sNTrVJYnEcuMTjVn9ZxCVVrEVef4P8A2n/2jf8AgrK3/BXn/glp4p8Vf8Eq/hz8KP2g/hj8KP2l/D/7NX7MPh79qj4J6l4T+Kvg+9+D/jfRvGU48eeH/ER8FfDaz+HfhGXUtV0rRtWu9NGrJo8Gk6RBJLcW8J/oH6P+D4YwkeJ8TwrxjjuOa+PzWji82x2ZZbmOWYqOOqYfEylKtUzSEK2LrYnnq16tdynJ1E/aSc56/N59Rowy2lhamHo5VgaNClSw8MLGnKhRoQq0VShRo4ZKEKUeWFOEIRUYxaslFH7Df8Nx/wDBwj/0hA+Gn/ifX7Ov/wA29f0p7bHf9Akf/B1P/wCSPhvquU/9DOf/AISVv/kQ/wCG4/8Ag4R/6QgfDT/xPr9nX/5t6PbY7/oEj/4Op/8AyQfVcp/6Gc//AAkrf/Ih/wANx/8ABwj/ANIQPhp/4n1+zr/829Htsd/0CR/8HU//AJIPquU/9DOf/hJW/wDkQ/4bj/4OEf8ApCB8NP8AxPr9nX/5t6PbY7/oEj/4Op//ACQfVcp/6Gc//CSt/wDInxb8ffiN+394/wDHOk+Mf2o/+Dbv/gnF41+JfjNrHwxoXin4+/tQ/sCeJPHPixtORLfTPD2k658RNYvNf11rBLiOCx0mzuro2qTJHb26CQK3HQw8frtajhsowP8AaOY1HjcRSoRwv13H1adChhHi60Ka9viqkMNhsNhXiJqco0MPQo86p0qcY986sFgoVKnEGZLLsspPD05zhjlgsvo1a+IxjoQlJ+wwlKpia+KxTpRdOE69bEV+V1KlSTvfED4pf8FGrv4i/BDVPif/AMG6n7BB+KfgSy0fwz+zvL4z/bB/Yht/GXhzTvCLQy+HPDnwot9W8TRapbaf4RlEFz4c0bwzD9l8NXIhutItrC4CS130cbmM+IMfm9Ck6nFGPhVzDMsxp4uNTPMWnCvGrmONxKnLHV5qm8VCWPrTlUjSniabrKE60XxVMJlayOOWVcyqx4bp1Fh44GeDrxyenOu6V8NGg4LBwWJcKHtMMoqOJdOh7SnUdOly+l/Er48f8FdtW8FfFqD4uf8ABvX+yJd/D74nXFn4m+OR8fftj/sef8Ir47vdD0zSdI03xN8UJ9d8TLpviLUND0jQdC07Tde8TyXV5pFhomj21neW0OmWKwebio044KhhsXl+Bp5fhcyq5phaNWrh6WGwucZhiIzrZjhouUKeHzTG4qcZVcZR5MXicRJSlVnUkm+vCwo/XlicHm+OnmEsvjlftaGFxdTFVMpwyxdWOWylGMqlTLaMcXjp/UZc2EhDE4tuko163N59P8Y/+ClH/DM9t8Jrn/g3l/YVH7It5Ha6nZ+CJf2zv2Kl+A9y17qa6hZa5a6c3iseC5r+71uRNStdehDX8+tSLqEV6+ouJz15q8TiZ5fSznAUpzy+WHjlNPHVKUJYCVPD1vq0MthUcXhOXCVsQqUMIqa+q1sRGMfY1aqlhlsMBh6mOxGU5xiYVcd9Z/tOtg8PiZTxqlKnSxf9oVKalLFLmoUaVdYl1EnQpU529jTUW3f7Zn/BSXwf+z5onwhuv+CH37Cfg/8AZe1+9tvhp4e8Af8ADwr9inwx8F9d1S+1BtRg8B6Ro0fxAsPCOq6nquqRy3cvhq0iuLzVrw3MtxZ3UktwX6K2KzLG5jkdOvhvrOaPF5ZjuHKFSvCpi5YvhvF4bFZPXybDNupOWR43AYStgPqVNxy+tg6DoKlKhDlyw+EyvCUc3xGGzOth6NLDZhHPcVSwuIhGlh84wlTB5lPNcTGKdJZhg8dUo4mtiqkZV6WJ9+b9om++m/aK/wCCuWrftBWfxJn/AODf/wDZG1H9qLwh4JsTZeMZP22P2QLr42+G/h7qcuuaFpV1Dqh8Wv4z0vwteSt4o0LSr8SQ6dIJfEekWM+yfVbZ8cFUxdCrnWJy/B06VbGVMPhuIK+ErU41K9bE0aFbD0c1qUmpSq4vD5ThKkYYp8+LoZTgpNVaeWYV4d4nD5ZUwmUYLFZrVlgaDxVfI8LXwtf6rTeBnQ+t1Msozj7LlwFXM8O6zw0XHB1cypyl7KpjU6v2V/waqar4x139lP8A4KG658RPCsHgX4gaz/wV7/a01Xx14ItdXsvEFt4O8Y6j8OP2d7vxP4Vt9f02WfTtbg8Pa3NfaRFq9hPNZalHZre2sskE0bnw6rbq1HJcsnUm5Rvez5ndX62elz7HDqKoUFCXPBUaahJprmioRUZWequrOz1V7H9QNZmwUAFABQAUAfw1fsWsqfCv4wM7Kqr/AMHkfiQszEKqgS/DjJJOAAO5PFdHDbt4l8B30/4S/Gtff9HbxcS+96I6cd/yb7xP/wCxN4ff+v58ID+jj/gp18cPH3hAfsy/Bj4KfEn9oDw78VPj98TvF2naR4F/ZV8J/s4ah8Zvil4Y+Hfw513xf4t0bSPix+1d4m0f4HfAvw94e/4kviPxX411jRvGPi3U9LtP+EX8GaFDqGr3Gr6f4f8AtOK4ghgqEsTUw2XcJ8RcTZpRp1sDl2CweEwGZ8MZLhs8zfNcWq+JeXZbmHEOGoPJMpwNbHZti8fha1bE4bLMtx9DG9FqWGyDHZnVjhqcp5/w1w9g8VXp4rHVnjs5jnOYf2Xl2V4adCnVzHNMtyDNPY5pmWLpZZlGHweLqzo4nH18uVP8mf2Lv2qf25f23dc/Yw+CHiH9sz4o/CTTvGXgX/gp1/wtj4gfDHw3+yx4i+LHjo/sp/tS/Dr4S/By8l8dzfB3xr8KbXxLYeG/Ef2XxX4q+G3g+y8LeNYTqeo6Xp9rcappetaX34TmznB4zO/rNOil4EeEXHuEoZZhK+DyqrxbxPnvGOT5tmX1PNFWzaGTZhRyWhj5ZFWxdCVDGU8NQpVcJgI4/Lsb4mY16mSY2vlSws5yw/jbxFwRUebVqWKzPC8PYXw1wHGMMsrV8vnRy+eZYHMcVVy+OYRw9WpHDJyqPEYynTxcfMvAv7Xn7YH7aX7OvxS8O/FP9tnW/wBniT4B/wDBM74k/G3V/EfhfwH8CdMi/ah8c6d8a/2p/gd4i8ZfFe18b/DvxJaQfDPw74Z+B3hew8Z+FfhCvw2kTxT8UbrUrbxBo8kXhS0sfnOOnh8z8NuPOK55fzQxPAng37Pg6lUqvK5U/FXwN4e8QM+9hJS/tmWN4oz7iTMeE+Da/wBfqU8pxHDtd0MJmWMnVpv7jh3CVMl8UuD+DaOLrypx8VvFvLVxdVjR/tXD0fDXxRy7hnh3DK8I5N7TIsprU+IuIniMG5Zrh62BWKqYXBfXJ1/0ml+P/wASv2Zf+CAP7MHxa+EmuaV4R8d2f7J37DHgzTfiFrmj2XiDRvhZYfFP/hS3wx8Q/FnUtF1QHR9Rtfhj4e8Xap45NtrqSaA0mhRnXoZ9IW9hk/W/FWjPMPGmXD316rlOE4s8aMHwvmObUFhvrOX5fm3ENWliPqksbTr4Olj8y5IZJl1fFUa1GhmGaYWs6VaUI05/l3ANVYTgDMc4WWvO8Tw54f8AHPFGByZSxEI5tmHDuRZ1nGCwlZ4TlxjwjxGEhXx1PCOniquBo4ilh6lGrOFWH5z/APBQs/HPVNG/aU/YU8Xftp/GX48/DP4V/Fj/AIJH/FWw+Kev+F/2YLz4kWOo/tH/ALW8XgPxJ8GfifdaP8AYfhz4k0XSZPC/hn47/Di0/wCEA0XW7e4udJ0Txpd+OPhpLN4X1r4zh6Ec74p4Gq18O8uq8P8Aj/X4GwOJoRcljsNW8L4cXUcbVp5hTxVCtxPwTjamIyetiVCWW4jB59h55rk1TPMLhswoexn1eeUcNcS1aNVZjT4j8AuPOLMZTqSlTw9CvkeY/wBkKWXzwFXD4nC8Pcb4LGV6U8P9bqYzD1OH8wnkma4KlXqxh+ov/BXb4Z61J8PP+CaPhHwz8XfiL8PY9A/4KUfsa+E/7d8GaT8HoNS1F5L3WtL07xHe6d4g+FHiHwhZ6zotzZjVdJsNB8L6L4PXU7uaG98LX2kx2GlWfoZHiPrPjHwLmsqNOFGeH8ZcU8mjPE1MtcaXgp4jZzUwjrYjEV86lh8VgMtxnC1ecs3ljFkGfZvWw+LocSU8l4hyfqq4b6t4WeI2A9vVrVsPknh+pZnUhhYY7Et+L/hvlcqlenhsNh8rhJ4zMsPxHL6rluGg85yTLKbj/YNXOcjzb8z/ANnfxj+0r+zB8L/h1+0T4B/aS+JWseDviR/wWy/ae/Z11r9lGfwl8Hpvg7q3w3+KH7XP7QOha5Imof8ACtX+MX/CzW8X2CeKdI8V2/xRh0y0Q23hlPCzaX9sN98pw9mFbKeA/Bui8JPP5Zp9HPizN44OtzQqYXMOB/BfxC8ReGMPkf1JUJ0oPHcG4PAY+njv7Sr5k81zGbr0aUMsw2A782wNPMuJvG3ERxUcmq8OeIPANSOPpJTjjoZ9xL4M8HZ3UzuOKdalUp1Mm4uxMaKwMMBTwM8swWJoQWKqY2tifUv+Ccn7Yn/BRn4z/Ef9iD45/FDxhrd18JP2zL74gr8RPBXxT+Mn7Bul/Cpbe08EeMPFGl6F+yH8L/h9b6F+1LaeOPg7r2gWPh7xl4T8ceIPiT4h1Dwpb+MNb+IGmaP4g0mG8037LLcvoYHEzyHHYhZjGt4dUeKMNmNaUcXn2KzP2XDONpcS4NZGo5T/AKm5xSzavgq1CWEqYXJ3mnDc6ebfWaWYTzbws8xdass0zHAYapl8sn8SKvCcsBG+EyvC5ZDPs3yKtkWeTzhPGz4qw1DBLNsJi8PicLUzfH5fmOHwWXVMqx2BoYH7Z/4LFeEvib8CPD3hL/gor+yf4r8NfDj9qP4cXPgz9mbXr3xVot1rfgf4r/B79pH4meGvhZpHh/4haPp1zZXWqXXwb+KPjnw78ZfhzqJmeTSr/RvE/h0xyaR421iF/mcvweLrcWZTwzgcwq5ZlvjBm+S+H/EVWhCNTEZXmNf63/qzx5k1KrfDR4o4ZcsfllOpXj7HMMjznGYLHOtHBZbCj7GPxeCpcM5tnWY4H+0K3hjlXEPiRk0PbToPFYPIcs/tTi/hDGVqTjVlkXGOTZXGlXpxfPgs9y3Is2wk8PUw2JlW8P8A2h/CHiT9iDwn+yr+wn+yr8Xv2q0+IGs/D39oP9oD4v8A/DPej/slaL8YvjprOg33hC7+Jf7Svxw/aX/bM11vhv8ADnQV+JXjubxJ4z0nwx4G8cePvGdzrumaLow0Pwf4UurO/nO84p1sbxFDJqcMj4Z8NfDrKauU5VUq0aPDXBGU4jMsxwHDOKzuvKjiM34meJpZDn0KmW5Xh8LLG5rLOeJeIcZUxOMwdKosuwWIo4HAY7OalLNeJ+P+PJ0Mwx9DB4irmvFGbQyWvj85ynh7AYerhsuyKhhaM8jo4LF5jiKyyvIcvyzh3JcO6kquMwvzF+yd+1X+3j+3poPwhtNU/ba+I3wPtx/wSU0f9qbxRq3wV+HX7N8mt+N/j/pvx2+MHw3sfFmq6t43+D3j3SbXw1q2k+CdNvPF/hLwfp+gaNrd5b26aBN4Z0ubU7PU+zj6rPhzhjxf41wMFDFcE8K+DfFOQ5LWp1Y5PRzDjPwd4g4/z3CY3DV75pictqZrlccNh8Disf7fC4aryzrzrUISePDKo5hnXh/wziXOvh+I/ETx74VzXNKeJoVcwr8PcB+I/A/CnDzweLwsXltPNaOW5/Ums4wuGnh8VKWIrTwlZ4jC1cH8rfAj9ur9rHxJ+114K+JmreLI/gZ8MP2xvgL/AMEd7v8AbF/bO8LeFvAfiK8+FXi74hfBv4r6t4K8B6L4E8Z2OseE/A2kftDfEm+b4f3/AMXtb8MeKPDPwv8A7X07TYNCttV8R6Lrmh/VZZgMFT4v4z4XjQngMij46+IGP4Uyj2jrU+NuJ4+CvgXmOH8PamZ1KtTMMsoYHJsLi82p+zUc64urYfBcPZPm+X5hVxNet4+cY3Fw4V4XzlzjmOcZZ4X4zK84zSrCnSfDfDOXePHihkOP48eX0lh8LmmPozeEnVw0VHKsjw8s04hzHLcbluXRy+f2F4m/bV/4KReLv2gv2jPip8PvEXiPwp8Ov2c/2+9P/Zbs/A/jb4yfsG/C79lNvhtonjrwV4Ru/DvxW0T4s2em/tQXfxc+NGgeIJvFvw+8WeHvH/h6KfXvEngbR/A/hXWNEXUbTX/nOB2sbQ8O8zzlKvQ8QM94iy/NMLUviqtHDYXirijh2OTcGYDJ5QzCHFPCmGyWjj8RgMwWa47Osxw2ZQxeBhkuYZXDBenxl/sD41y3K5SpYjg3gjIc/wAtxacaDrZhmHAmR8XvOuLMZmcVlkuE8zzLM8RklbE4COXYLKMpw0sTSx64gwWPkO/Zy/bX/wCCkXxZ+Mfwy/aAvvEHiDQPhV48/b58efsy+L/hl8TfjJ+wd4K/Zv034b+Hvi143+GDfC7wD4BvrXRf2vT+074X0fw3aeM9PW/8b63rvj7xBaatYQeAn8GaxodtppwLFYzLvD2tnMlio8feGlbjPHSmvrWYvNcVwLj+K6Fbg6hktoU8n4YznDwyHPcBmNHMquHyDB55mOfYrB59gJVsJtxrGODzDxBwmTzUHwHxTgchwFXDJ0MDUwVDiDJMpq1eKq+bSkp1OMMuzCpmGT47A1Muw9DM814dwuU08Xl8q9PM/sb/AIKY+BPiD8Rf+ClX/BNDw78NPhv+zh8VPErfAz9vu9Hhb9qe01u++FhsLU/sv/atQeDQPCnjK/PiC0MkQ0hho/kqJboyXUHyh+XhqlVqcT+JE6dHB1IUfCzhipXqYhSdfD05eJWEpRq4BxhJRxMqtSnRq88qcXg6uKSm5ctOeef1aVPh3g6FStjKc63izQp0IYZxVDEVV4WeJdaVLMFKcG8JGhSrV6ahGrL69RwTcFBSqU9f4k/8L+0749fsbfsJad8U/Av/AAT20z4m/Av9qH9oH4p+Kf2KfCnwytdP8YfEH4SeJvhdonhv4dfDHU/jx8IvEWg6bpUGgePbr4k/EWWX4bjxZrln4Y/s6HUNP8OR6rdTksQsdmvGzp5pjsPgOAPDrg7Pcqo5jHDPBTzPibOc/wAFxBmmZ0nzyr8McJYzJowhgcLjcthiK3GWXYvN6ka3saM7qReXZTw9VeW4HEY3jDxBzHh/H4jDfWfrGGyzLOHK2aZbhcNKm6cYZ/xNTp08NSxmIoYx4bDcPZhh8thKpKFaj8ffse/tV/tkftxfE3wDofjz9qbxb4S+HXgf9gbxN8a/FmmfCTwD8FdH0H9prxx4F/a0+PXwB0/x/r+o+K/hl4z1vR/hv8Zvhp8PNP8AEuseGPh3rPhSBbrWdP1LwXrXh+C0Q3nlcXwpYzwv8W+K8ZldTBVP+IT+GGZYfg/FVazy/h/HeMHgPxXxZxFhasn7LOcRVyLOMJh6nD8cbmMp4WmowzWGY1FJHo4OLy7jLgvhbCY6WL/42p4xZLV4qp/V/r+aZX4X8d+G2VZBFQpxqZRTxCXEWLwmc4jB4KFPGV8LjIUoUKNeFOhp/wDBuz+0L8fviZ8P/hx8Hvj54mvfgzp3wa/Yq/Zvm/Zz/Zas9F8CX+i/GD4C674XsbGD9se++Kn2LU/GPivWtc8XaZqfgqf4c+HNT8I6F8HbaHTtO8b6J4n8S+JtN1y3/TM2j9bpcSZripLF57SzvIsozrLmpUaXA+FfCuWZjw1h8NGnGDzZ8W5bPE43EcQ4ivisBUx+U5pkOVYLL62RY/E5j8XS/wBkzLA4HCKWHyXGY/xFzbB5paNSpxVnMPELiHB8S5ZiOadWnlMODK1TLlQyulSoZlmGGzjA8QV8dXy/HUcuwP8AULXyB9CFAH8w/wDwaxf8mwf8FGf+0wn7Xf8A6r39nqgD+nigAoA/mk/4KP8Awr/ZS/aH/aN+Nv7JXwe8BfDPxD+2h8fbD4Ja1+05+1h8W9R0q90n9hD4R+E47BvAGtfD/wAT+K7r+1fDvxu1jTNKv9d+Cnwb+E15pEx8W6rdfGHx7caDojNqHiDHhOl7XN8vxGW1auVcPcIeJ2Wcb8RZ/gpRo59xBxZldThvNI8D5Di1F4zM6uMy7J8oybO8TiHWyHhHhfM8dgFGvmea0clxHVntZ4XLufMcPDOM2z/gLOeD+F+HMbB1skw2QZjW4kweL4pzzDS/2PA5ZhM2zrMsVGcIrOuKs2yfL8FhUsNk9TM8r+j/ANpT4HaJ4W/4LG/8ErvjTJ43+KHi7xP42k/a98H2+k+LPHWpap4B8EeGfDH7I+pZsfh94EtlsfDWg3PifVkfxJ4v8Rz2Wp+LPEOqyxW93r/9g6Zomi6Z6PC1V0OJfEvD06UIvN/B3P8AN8dVqRdTE8+F8b/AWjlmW0J1G44LKsopZhmEcHgMFTw1OpVxuIxWYPG4x069OMXQjLgbhfmr1K6yLxD4OyjB1FNRjio4zw08bcRj80xzp2/tDNMxeAy6FTGYqVb6vh8FSo5dDB06+OWM+wv+Cmfwm8KftD/sM/tL+GNV8fePtG8OeFvhZ8WvEniLTvhR8QbzwW/i+68H/Dfxbcj4eePta8NMniGbwbc6m9jeeKvCem6xoM2vDTrXRteuLvw5eaxouqfnfiM3huCuIc6gvbTyvhzPsxy6jWvUy2rmGHwWJjgswr4ZNUsxnlGPw7xGDw+KeIy1Zhh1PGYLFTw9ONP7Hw5Srcc8L5TNezjmvE/C+V42rD93j8PgcdnOV1MXSwmI/i5fVzLL6jws8Zh/ZY+ngMbUqZfisJWqUsVD8l/FfgVtd+E//BAnxhf/AAi+Hf7Wmh+Fv2R102D9jXxv45+FXhTWviH4o8Qfsp/CGTTfjL8PdD+OWq6F8KvHXiL4I6DpHieDV9H1vWbDXNH8J/EDW/Efhf7Ze6bPZT/tXiKqdHx58b6uIwOGzGOLy3xCwdHF1pYdvg+hS8VMmr5rnmJp1oVMRSyDPKNTBcPZ9meV0sTj8A55Zh3gsXgczxlNflnDcKlbwk4EhSxtbLoYTiDw8xuJpRpVlh+JV/qHxdhsDw59aotQp5th8bWjxNkmBxrpZfmNbIsT7XFYXF4TAVT81P2PPhh8cv2q/ih4E+HevWn7HPg74U+A/wBl/wDbn8Vfs4eE/wBqL4Wav+1T8CPDfgKf/goB8YPCGv6B8FPBKeP/AII6Nqvh/wAN/DbQvhd4Ft/i1Dq0Q8DfBVtIsvCnhH+y/Gttc6R+dKEZeH/EOe53iqWbZxl/g19HuOcVs3WY5ZnOacMZlwl4g5ng8ZVziriXm3C+A4koZZlOK4gzh4bFZ7iswyvhetja0cbgnKr9Ji61WhxdgMry/B4nKsvx3jH4wTwmHyv6lVw2C4kynJ/B6lVo18BhlUy/OM+ybPs+8Qf7KyKlWp5OsdmPGdXDYqtQy6NKto+EPHeh/Ev/AIKa/wDBr34y8M/D9PhZ4d1H9iH9riy0TwDa+KfF/jbSfDul+H/2f/jB4csrfwz4t8faprfjPxB4Mu4NJTUfBOp+JdY1LVbnwjeaK1ze3DfvG+j8SZVK1TE42tUx1Spm2T8J59KOaRoRzjC/6wZHkedxy/O5Yejh6dfPcsjj1l2d4t0aVbGZrhcZi8RCOIrVUcXA1COExmJy6P8AZ0v7H4q48yKdbJ5Vf7HxtbIeKeI8mr5lk9KtUrPB5RmdbA1MwyvLqVWphcswGJw+XYKTweFoM/r8r8YP1wKAPGv2gPhLpnxx+E3iz4Za54u+IvgvQvEdpFHrup/Czxjf+APF9/otpcR3up+G4PF+joPEGh6V4mtIJdD1668N32jeIG0a9vYNJ1zSbqVLyLw+IowjlGPxdSnDEwy7A5ljngMQvaZfmE6WV46FHDZph04vGYCFerSxk8DKccNi62FoUMfTxeXTxeBxXdl86scTClQqzwtfEzo4aljqCh9dy+VTE0G8Xl9SrCrSw+OjCMqdDFSo1KmG9rKvhvY4unh8TR/BD4Rab+z54X/4IBfsu/E74wfsz/A/9pnXfhj8B9A0H4C+BPjf8MfBfxQ0qX4xfE3xjD8MvhroenR+N9F11tJj8S+N9c8J6Vrt9p3k3s+lJI8sspt48fonHFDMc24w4Uy3KMRQwXE/GGT+E3CmXZxUpU08uef8G8I/2hmdVQUHUwGSYKli+I8ZgYuFLEUcolC0WoSj8dwa8pyjI+PZ5sq8uEOE+OfHbijNsujWqVPrOA4P8QvEXF0sNR9v9YU81xeHjWybK8XXhXrQxWa2cpKvWU/1o/Zj+Anw9/4J1fsfaL8LvA3hG01vWvCPhXxf8QfEXhb4YeF/D3h7XvjL8YLrSr7xr8QW8A+BNFj0fRotW8U63Dd2XhHwjoltZ6T4f0SLQfDemw2OiaRaRwePxlnsqyryybC5lmOX8PZSst4XyrFYurjMzeS5bU9lgVjsZUVWrVxmNxeL+v57mcoS9vm+Z47HypOpiVSl6PB2SyToPNqmU5PmXE+c0sx4kxmHo08FkmBzfN1Rp1aWFpU4wjSyvJ8FhqOWZXSfNiXlGU4ZV6mIxMa+IqfzKfBn4oftF/Gz9t39qrxF+0Bov7U/7Ov7Qv7VX/BLH9o/R/7S+KPwj8afD74SfsaaJbeLri4+HNr4f1m9S21a1+GXw+0LSYn8W/FwafBP4u+Mus63PYafajUNKt4dcfleCwnhR4o5NhszynMo4bH+EXE3EeaZhi4ZfS4izelh/E2nxFlFeN688kyTMsDicJw7wrl1WdavV4cyPPc9xUnmEc2i+vA5jicR4i+FGdVcqzfD0lnviLw7kGTYHBPG1cNkixHhbLJ8xpU6jpUc64lnjnj874qxKVHD4OvnHDPD9K+W4XLqsvtn9iTQNWuP2uv2XPhd8Of2cPCf7FnhbxL/AMEufitpfxE8Ufs+fEv4N+LdR+JWlR+IvgXpHwl+OOja38LbfxJ4cudHi1jVPGWsfA3x38TopfH2uXOueP59U8G6Vb2mof2z9Lna/tPMvHD6zXzTLsDLHeH9ahw1UoVstxHCmeV8+459llFWWHf9m5bmtXhvDZpleKwvDdeXs8nyfK8RLGUeXJ6WX/E5KquU5Z4LKnDLs7x2HzLiqhjOKlOni6HGGT4bhXL6uc5jTjWcc3xeXYnij/VjNM0/t2jh5Uc3zSjhqEcVUq5lXqeYeMfhzoPwj/4I2/8ABff4beGbzxLqWieEP2nv2vtJs9U8Z+Kdd8beLtWZPh/8DZrvV/E3i7xNfalr3iLXtVvZrjUNV1bVL2e5vL25mlJRCkacWFxk8fwx4P15UMLhYx4f4zwuHwuCw8MNhMJg8B47eMGBwOEw1GHw0cLg8NQw8JVJVK9VU1VxNaviJ1a0/pc7wkcFnniBSVbE4mdSXAmNxGJxlaVfE4nGZj4KeF2YY7E1ZtRhF4jGYqvWVChTo4TDRnHDYLD4bCUqNCn+yf8AwTG/5Rsf8E9f+zHf2Tf/AFQvgGv1XD/7vQ/680v/AEiJ8Mtl6L8j7irYYUAFABQAUAfygft+eH9f8B67/wAFQPFmg/BX4XfHH4qa78ZP2c/Evwt/ajh+I/w2X4m/sveK38L/AAX0n4SfBKTwpqryfG3w745g8W2kvin4P6X8NdG1Lwj41b4jSXPiDWvD27xA0vicHQxGHreH2Ew6jhsXU+kbRVbiGg6ddcV0s28RMlxGa5JOVCTxNSrkvBGNfBXFeW5w8JluA4Fy/FZph62No4n+zsR18Q/VKtbijE45xxWWR8CMxVXI8RU9guG6GX8NcZp59T+tNYWnhc0z7Dz4iynMMsdTNsRxdQhlqo0MThMDmFD9ZP8Agpv8evj94L+EPgj4X/s8fDv46+Ldf+NHimb4f/GD4w/s5/DnUPi34t/Zv+HllpNnf+PvEGleHNAaWeH4qeINN1CPw78MRqn2TTNG1bUZvF2o3Bj8P2+n6njnsaGZ5rh8mrwzKnwjiKGb5hnmY5dGcauY4HLKvsKHCeDx8Go5dXz/ABj+p5vmt5V8pyXD5tPBUamazwjw5lFTF5dkFbOF/Z1bivCU8lwuWZXmK9pRo5pmlCdWpxDjsvaTx+XZDRo1MfTy6ThRzXMamVYLE1I5ficXNfk98DfBHhr47/8ABuD478PX3/DRfw88O/An4RftgX8WjalqGv8AwxPxUuvB8nxe8ReG4/FF/aPFrnj74f2Wpapps2uadb6ppuj6/wCNPC+paD4nttY0qw1PSb1+JUqlfhDgbiSvPC1cTT8NfCOEMBR5P7JjmEeG+BMq/tqOXU0qValTlgcRmPCFSu62AeW5ng87o4OeK/svE4Hu4Jw9Olx5xTw7S/tGGFreKfGNOrjMY5/2xPLcTxdn1WrlOKx9RSrUMwrYeosBxTGh7HMaWKhicB9boxqYqFf3D9qT4eeK/j78Xf2HvhN8MfC/7PXibx/4R/4Jo/FTxxf2P7ZGjXvir9n9vB3jbS/hH4Kl1Dwj4U0i0l1af4v6JrGlWrX/AIqW6g0vwt8PNU1W11G01GTxHZLbep4oYOWM42+kpi/aUKWCwOSYfJ81rzxMcNneBjnnFviBmeDzDhfFzhOjktKNLhvM4Z7m+MhXw9TM6fBsIUG8vrTPkPDWusL4a/R6hJYipWxuY5dmOX4ahFywOKqcN8B8O4fG4XPsOpRqZnOpHirBVeHsBh50a6jR4lxHt4wi6c/Bv2e/Eui+LP8AgoL/AMGuGreHT4sfR4f2TP20dAs5vHGpWuteJbr/AIRL9k3xH4UuL691qxhtrLWra+utFnvNI1mztre11bRp9P1C3t4YblIl/LfphYhY3w+4tzSKrqlneX8E8QYeOLhKnmEMJxDjuE87wcM2hNylHO4YXH0YZ2nKX/Cssb70l7z04Lw0sDFZZUeGdfJs94uyPFPAVI1cr+u5HxBneUY3+xpRslkSxeCrLIqbSnRyf6lSmlOEkf2m1/kqfpQUAFABQAUAFABQB/OF/wAFFfhh+y1+0B+0L8af2U/hJ4F+G3iH9sn496V8GNU/aS/al+LGoaVeaR+wx8I/CyWn/CB694E8SeKbk6n4d+NOradpuoa98F/g98KrvR7ibxdqVx8X/HdxoWibtR1/9z8KsdxFk+C4f4pxGPzLK+AeCONcVn2GwOSwnQzjxE4vpTyvG4vhaisND2mZ5ZOhhMtynifOs3jicryHhzEV8iwUcXmWNp5XHn4jnCjg5xxmFo5vnfEPAua8J8PZHj4Ovk2AyDH1uIcLiOJ84w874TA4DDZpnGY4mm6SjnPE+a5TgcJh0sNlFTMst+M/EnhLxbo2rfti/tg/F3wx+y18Wz8I/wDgrb4O8G3/AIG8beA/Hz/tl65p2gfFz4OeAv2f5Phd+0v4T+Lng7W/hBqvhzwPq/g3xV8LPhXovw78U+GPiNpN14ml8U6le6T8TNV0/S/tOE8VhJ0vArhrLMRxBk+I424Q4s58wyXG4TC8NZTn+d5l4hYXi3FcRcPY3Lczw3F2FwlTC4rKuJaeZYnAQyjhfLsuhhadOvkeExNTw+KsPJ0vFjDOtDFYLg3w34SxlFZzKdelm/DmSeFHCXFkcFl2Iw1WhWyGtxDn1bOMXl/FGX1KuZT8R8zxUIYek8E1iP2N/wCCqvhu08bN+xTqUfhz4c/HrRvh7+2fol14i/ZP8aePPAHhOH9orXrn4P8AxR0/w34H8PP8TNQ074Z658TPAWratp3xe8KeBPiFq2iaXrjeEJZbfUbPWLfR5H/HvC6tPB8SZ1W/2/CSx3hrxphMDn2AwVfG1+FpSx3D9TF8WKjhv9sWXYXAZdm3DObY/K4V8fluD4ixeIo0KsKGJpP6HOLVOEc9wbxcMtn/AGzwLi8RXr1K9DDY/BU+IsK48MY6th4zqUKHEeKxOW1MH7enLA47Mcvy7L8ZbC4+dWH4+fskaJpnxZ/bP+DHwx+PPwa+HPhj9leH9tf/AIKj3XwY/Z31V/Cvj/4IeF/if4U+E/7OB07wjolmtg3w21zW/B2t+Iv2pbyHT/C9lqPhjQfG/wDwsoeC7y9stJTVpf13GSp4TgLG5tg87xGccWQ8A+G5T4nlHFYTOMTwvi/HbivA47MKFbFSjm9PLXw1g/D/ACrA4/GrB47E8FSyT65hcHh8ZLBU/F4jqYqlm+LoYDBSyrKsR4teF+H4kwdKeHfJnVT6PWeZrhcNmf1GVTC4fFZnn9HLc7zLAUa1aH+uPso4qvjc3pyxNbnf2evA+lTeJ/gx4muPgd8HP2z/AIDeEPCv/BUj4UfAL9mvx98Rfg94dtvhb8FfDP7b+tweHv2hfA2h/G69tvBOu/BzRfh7b6V8JPEuu+D5NT8XeB/ANv4WTwr4f1/QtVn048GdZlX/ANUc9/tPOc04X4pznwu+jbnfFfHjw2dYjF4bFw4D4hTyPiWpktGrn+BxvE6r5VxJhcVToVlm+e5LiY5rUw+Lp4TFL1sTRcOJauByygqODyvxz8QY5bw/l1KhRhxDm2a8NcCYrMKPD2HlPD5Risy4P4po8b0YZRjsVgcLQo8U5jVwdWDweJpHjf7PWreONd/b5/4Nd9W+IbzyeI779jX9s+W3ee61C+L+Eh8FfjPH8PWgvtVih1O+sW8AJ4ZOm32oRR3l5p/2a5uEWWVgP6v8K6OHoce+J1OhKrKssfwhPNZ4inSo4ufEdXgnA1eKJ4+jRnUpUcxnxHPNZZjRp1JwpY54impNRufl+Zug8ozpYSjhsPl1PjTxCoZPhsDUlWyzC5Hh/EjPqGRYXKKs6VB1ckwuT08FQyWoqNKE8qp4OVOnCm4xX9mtf0KfDBQAUAFAH4G/8FQPDH7MnxD+Lviz4D+HfhP8MfjR+3b+0x+zxafC+PxF8b7nTNR+FX7Jn7P39s+K7Vvjl4ivvFbXFh4AuIvEHiDWdR8LeGvh7Ha/EX4w+NfDeg20f2fSvC1x4j0H5mOW0s7xXEWR5Vi3k9Ktm3Dub8c8ZQk5Y/hz6ng6Uckyzh6v7SGLrcU4jBYavjuG8gwVfD5dlGLx2K4vzypg8NiOfM/rMFmdXIqXDfEGZUZ5lRyqpnVPhPhKLaw/FOOr1sBWzeecYdRnhqfDtKVHL8BxDn+YUatWeWtcO5TDG4yusJR/OT4y/B3xNoo/4Ke/E/4jXf7L/wAdvC/7GWnfsw+H4NM/aM8G+OPE/wAfPiz8Gfhf+zd8IPFfg22+Enx18G/F3wHrn7Nt3468aXfjfxR4E8feBdH8bar4v+OOtam1wIE0FrfUvao5zUliKXGuLyiOFxuefSYz14jK8gjUwHEeX5tiPELh7JuFYUs2i3PE4nJOGsVwxicn4Or5ZTyvHZTVzCOOqYjDcYYulgPMwGVSX+r3BNDH8uHw/gRg6OFzLHwoYzhitQxGG44/1nxOIyGtSVOeCxeZZfj8vz/Op5nVx2W5bl2TfU/ZV8iw9Wv+yf8AwU702z+Jvwc/ZT1KHRvA/wAQtN8K/tdfAPxR4s/Zd+JPjzwn4Rj+P8t74b8SroHwMub7x7eweBrz4gwa7r3h74g+FfCPxG1DTfD3irX/AATYWF7qFrLd2V0NcZhvqfiDw3U+q0OJaWCxPiHllDBYP6k5zzJcH8QYeHFOSYfFyo4PF4vhalRxuZSw0KtDFYTK6uYY/ASjjsBh6c/KyHEvH8BcQclfE8OTzLhbg7MamNxMcZWWX5a+MeEsZiMozrFUI1swwmA4jpUp8L18yjSxCnjMdRw+NhPB4jGyj+TmmfCrxL+074c+Mf7OZT9mn9k74Z+If+Cx3gq48EfAH4v6JB8aPg3qx+HP7OPg34ofET4D6T4F+HN/4c+GfjvX9R+KemXnjL4gfDbSvHXh7wBd+M7D4i6HZeL9du45rnVvOyPB/wBpYLwtnicVgM5rZRW+kJnmT4bE5fisyVbI8JmHFXCOV4zKMNmP1H67lXCON4p4lhl+PrypxwFLAYDNMryzF5NlkMBH2c1x39lZhx7KGDxeDp5nwR4M5TmOMpYqhltbDZ7mef5dj6+JzTE4H69LBZjxBw3k3C2BpRoqpicVgM1wFHH4vLsxzGeIoepXH7M9r+0L+zH8XbWKX9jL9mjQP2F/HH7e37LvxV8TfDn9nb/hEv2WPHHw6+Ivwr8J2HxK/aM8A/CXw741hi8A/F3wJoojs7y1uPF3i/TI/Fui+PPDN3r0dpfQz6ZyZtisJW4XyXjrHVsywWR51wFxBw9mGW4SrPHZzlWF4Y8aoYyOM8PMYoQ5YcT5t4cyxeRYf6k6tTE8S4DGwePxuTUVnPpZR9by7i6pwxl2Go5rneB458N+PcnqVVTwuHzXNsd4bZjhMFwzxzSbqfWaWCwXH6p5hiFVpN4LKMsf1fCYfH1qeB7D/gnh+1l4q8DfG/Uz8UPgjrE3iD9qP4wfAb4T+IPiX4r+If2f4p/DPSPFX7Ofif4ofshfCA/CKXwPMmpeDvC/wI8K2viL4t+Lm+JGj6lpnx++KvxF+weBdX0iz1TW7X7XCSxuLxGOyXNMNg8szzMuLfE/N+IXl1WOMwmL8Tcn4X4W4449y3ESjDDwy/JOEuG8yyrw34MxtGrmizqjwFhcbXw+Wf6y4XF4z4fFYTA5blmV43KcfWznIeGuA/DzL+HqtelLDOt4eZl4j5v4T5FxLhZuriPr+dca8fYXOOPM4wk6OB/s3hbPsnwjx2OxHD08Bh/rz/g2a/5Ir/wVJ/7TW/tuf+on8Ba+Cr/x63/X2p/6Wz9Rwn+64b/sHo/+m4n9J9ZHQFABQAUAFAH8Hv8AwT+8aftcatof/BVD4I/Dr/giF8K/+Crf7Omo/wDBaH9tPx9rviP4xftS/sr/AAx8H+HvirBN4A0pvCP/AAp39ofwN4ym1fVPDPhyz0HxHZePrONLGVfG8+iWAhvNG1R58KuFw1erhq9fDUK1bBVZ18HWq0adSrhK9ShWwtSthqk4udCrUwuIr4adSk4TlQr1qMm6dScZb0cVisPTxVGhia9CljqEcLjaVGtUpU8ZhoYnD42GHxUISjHEUIYzB4TFxo1VOnHE4XD11FVaFKcfueXw7+19J4Ik+Gif8GcH7G1p8O5/Fun+PZ/Aum/tt/8ABNfSvCVx420qwn0mw8WXPh7TPgvaaVceILbSLq60ZdWmtXvW0a7u9JkmfTrq4tpOiUnOeBnNucssnmFTLuduccFPNqeBpZo8NGV40v7Sp5XlcceoRSxf9mZa8QqjwGEdHnpxjSeOlSjGlPM6GBw2YVKSVOrjKGWV8XicspYmrDlqVYZdiMfj6+AU5P6nVx2MqYb2UsVXdT3HwD8ef+CpXwpv9F1X4Xf8Gq3wT+G2qeHLfxlaeHtS8A/8FHv2AvB1/oNr8RdT0jW/iDbaLeeHfhXp1xpdv461nw/oOr+MobGSCPxPqeiaRf62t9d6bZyw3KtWl7bmq1JfWMDQyzEc05P2+W4bMMwzbDZfWu/3uBw+a5tmmZ0MJPmoUswzLMMZTpxxOMxFSpisLhoxpxWHoKNHGQzClFUqajSx9PKMPw/Tx1NKNoYynkOEwmSQxMbVo5RhsPlsZrB0adGPnnjXXv2+viRpPw/0Dx//AMGiv7MfjLQPhRqGuap8M9B8S/t/f8E79Y0PwFf+J9Un13xNP4S0e9+Ec2naF/wkevXE2va/Fp1tBDrOuMNY1GO51JEul5fq+HdWnWdCjKrRyLCcMUpSpwl7PhvLsDDLMuyCKlFxWTZbl0IYHLctS+p5fhIRw+Do0aSUTuqYrE1Y4qNTE15rHZviM/xvNWqOWLz3GYieLxuc4ifNzVs0x2Jq1a2Ox9RyxWMnVqvFVavtanN7sP2v/wDgsYvw4T4Or/wbJeBl+EcfhGP4fx/Cxf8AgqN+w6vw5j8BxaUuhReCU8ED4dDwynhGPRFXR4/Da6YNGTS1XT1sxaAQjbNf+FyWLnnV83nj6rxGOnmbePnjK7qqu6+Knivayr1nXjGt7Wq5VPbRVXm50pGOXt5U8PLK3/Zrwr5sK8B/sjwzu3eh9X9n7J3lJv2fLfml3Z4/8O/Hn/BRf4SfDy5+Enwx/wCDTH9nzwH8Lr7xdonj+/8Ah74X/wCCiX/BP3SPB2oeO/DGraXr3hnxpqHh60+FcemX/ivw1rWh6JqnhzxDd202raDfaLo9zpN3Zy6XYNb9EsXipTympLEV3UyHETxeSVHVm6mUYyrTq0q2My2pzc+CxtenXrxxGLw8qeJrqvX9tVm61Ry53hcNJ5o3h6D/ALbwksBnC9lT5c0y+cJ05Zfj4cvLisv9nUqU1gaynhI05ypxoqEnF+lfF79qP/grx+0B4Mm+Hfxw/wCDYfwL8W/Ak+qaPrknhL4hf8FS/wBiXxZoA1vw/fxapoWsx6brPw/u7aDVtG1GCK90zUoUjvLG4QS200bZJ5oRjSx2V5nTSp5jkmPpZrk+OguXF5ZmVGnVo08dgcQrVcLiY0a9eh7ajKE5UK9ahJulVqQl1e0n9Xx2E55fVczwdTL8xwzbdDHYKrOnVnhcXSf7uvQdWjRrKnVjKMa9GjXilVo05xqW/wC0l/wVitNE0bw1a/8ABrZ8Jrfw54c+I8vxi8P6BD/wUs/YMi0XQvi7Pr+oeK5/ipo+lp8MRZab8SJ/FOr6t4lm8c2cEPieXxBqmo6zJqjaje3NzLVBvDSyuWGbw8skwOIyzJXQ/cvKMtxeW43JcVl+V+z5f7PwOJyfMsxymvhMJ7HD1ssx+NwFSnLC4qvSqZOMXDMqckpQzqWFnnEZe9HNp4GvluKwVTNFK/8AaE8JismyfE4aeL9tKhiMqy2tScamBwsqXAeAvHv/AAUa+Fnxe8S/tAfDT/g01+APgD44+MW1V/FHxc8Hf8FGP2AvDnxE1uXXpVuPEE194t0n4XWutyT+IrhEufEc4vFm1+5jjuNYe9mjSRVl/wDwlYGrleWf8J+XVoU6VXA4P/ZsLUoUq31mjhpUKXJTeFo4n/aaOF5fq9LEt16dONZubvHN5niqGOzFvHYzDSdShisW3iK9Kq6EsM60KtXmmq/1WUsL7e/tlhZPDKfsG6Z7b41/bS/4LPfErw/L4T+I3/BtF4T8f+Fp9R0TV5/DXjX/AIKofsSeKvD82reGdasPEnhvU5dG134e3+nSaj4f8RaVpev6JevbG50rWtNsNVsJbe+s7eeNwbpYnA42k3TxmWYyhmOW4uHuYnL8wwzbw2OwNeNquExmHcpOhiqE6dek5N05xuyakY1cPjMJVSqYXMcFi8tzDDVEp4fHZdmGHqYXH5fjKMr08TgsbhatXDYvC1ozoYnD1KlGtTnTnKL8u+N/xk/4KeftMS+Dp/2iv+DVH4LfHWb4e6jd6t4Gk+Lv/BSb9gv4ht4T1C/SCPULjQD4r+GOq/2Z/aKWlmNQitfLgvzZWTXcczWdsYsqNKlh8wp5rQp06WZ0aP1elj6cIxxcKCrRxEKUa6SqKFLEwhiaK5v3OJhDEUuStGM1rUq1auCr5bUq1J5fiakKuIwUpyeFrVacKlKNSpRv7OU1Rq1qDk43lh61ahJujWqQlr+Cf2gf+CqXw0IPw5/4NXfgz4AK+Drr4dqfBP8AwUi/YF8KkfD+98Qax4tvfAo/sL4W2GPB134q8Q6/4muvDA/4klx4g1zWNZlsX1LU725neJp08bgcdleMhDF5ZmmCyvLszy7ExVfA5jl+SZVWyLJcBjsJVU8Pi8FlGSYnEZPleFxFOpQwGVV62X4SFLCVZ0ZTTlKjisLjqUpUsbgsZmmY4LGU24YrCZhnmLwWPzrHYXERtWw+MzfHZZluNzTFUpwr5hi8vwWIxc6tbCUJ08mD4x/8FNrXwp4m8B2v/BqJ8A7bwN418GeDvhx4y8GQf8FEf+CfMPhTxb8PPh3Zz6d8P/Afibw7H8J10jXvBngbT7q5sfB3hfVbO60PwzZ3E9totjZQzSI21apUxEnLETnXk88ocTuVaTqyfEuGp5TSw3ELc3JvPMPSyDIqVDNv9/pU8lymFPERjl2DVFUW8PKnPDt0J0svx+VUp0W6UqeV5piMyxeZ5bTlDlcMvzHF5xm+Kx+Di1h8XiM1zKtiKdSpjsVKrzmueNv+Cifib4z6B+0X4i/4NL/2fNc+PXhYaR/wjnxi1X/gop+wBffEjRZPD1utn4dudP8AF9x8LJNbt73w5ZqLPw9fJeC80K0zbaTPZwExkwdSeX4rHY3ATng8Zmc8VUzDFYaTo4jGVcdTdHHVsRWg41KlfH0JPD46u5e1xmHbw+JnVovkMcRQo4vBYHLsTRpV8vy2lRw+X4KrThPC4PDYap7bDYXD0JJ0qWEwtf8A2jDYWEVh8Pif9oo04VvfJrLx7/wUZ0747XH7UOn/APBpr8AbL9o67luLm5+Odp/wUY/YCt/irNfXdj/Zd5qknjmL4XL4hbWbzSv+JVd6z9v/ALVutKxpk95JYgW9Tl7eU0cXh8rby6hjvrH1ylgv9mp4hYut9YxkKkKPJF08bif9pxtOyp4zEpYjExq1kprXH/8ACpLCyzL/AG+WC+q/VJYz/aXQ+ox5MC6bq87i8DD3MC98HBuGGdKLaftuo/tpf8FntY8YeGfiFq//AAbQ+E9U8feCtN8RaN4N8caj/wAFUP2JL7xh4S0fxf8A2V/wluk+GfEtz8PZda0HTfFH9haH/wAJFY6Ve2lrrf8AY2lf2nFc/wBnWnklFvD1MXVoN0KuPwdLL8dVo/u6mNwGHxcMfQwOLnDllicHRx1OGNpYas50aeLhDEQhGtFTU1Yxrww9KtGNanhMb/aOEp1UqkMLmCweLy5Y/DwneNHG/wBn4/HYH61TUa/1PG4vC8/sMTWhPzr48fHT/gqZ+1J4Z0zwZ+0l/wAGsHwl+PPhTRdXj1/RvD3xc/4KZfsKfEDSdH1uOGS2GraVZ+J/htqUOm6g9pLPZTXdksE1xYXFzYzvJaXE8MmDw2Hli8NjpUKMsZg41oYbEzpQlWo0sQ6TxFGE5RcvYYh0KDxFBt0a7oUXVhN0qbj0RxOIhh8RhIV60MLi/ZPE0IVZwpVpUHKWHqVIRkourh5TnLD1be1oSnKVGcJSbfS6F+1L/wAFc/C2oW2r+Gf+DXv4Z+HdWsvh5pfwis9T0L/gpt+wnpGo2nwn0S5uLzRvhhbXun/DS3uYPh5pF3eXd1pnguKVfDdhc3VxPa6bFLPKzb41vMaedUcwbx9HiOpRq8Q0sZ/tVPPquHw+MweHqZzTr88M0nQwmY5hhaM8cq8qWGx+MoQcaWKrxnzYanTwX9l/U4Qwv9h/XP7F+rxVH+yP7Qq4CvmH9mezUfqH16tlWV1sZ9V9l9aq5bgKlfnng8O6dPw/+0r/AMFZfCd78ONR8K/8Gt3wn8M6h8HPCWo+APhFf+H/APgpb+wZo178K/AmsRaZBq/gr4cXWnfDG2n8D+EtUg0XRodR8N+GX0vRr6LSdMjubKVLC1EWrxFd4nHY116zxmaYLB5ZmeLdSbxOY5dl1f61l+X46vze1xeCwOJSxGDwmInUoYauva0KcKnvEujRdGhh3SpOhhsyxec4ag6cHRw+cZhDE08fmtCnbkpZljaeMxkMXjqcY4rEwxWJjWqzjXqqXrH/AA8P/wCC6/8A0rq/+dcv2PP/AJiaxNQ/4eH/APBdf/pXV/8AOuX7Hn/zE0AfhL/wQJ/a7/4Ki/Cb4D/tpaV+zJ/wSB/4a28NeJf+Ckf7RvjP4g+K/wDh4B+zx8Bv+FZ/FrWfBvwbtvFfwW/sL4geGtSv/Gf/AAhlhpugal/wsbRJIPDXiL/hJPsem2sU2j3rSAH7tf8ADw//AILr/wDSur/51y/Y8/8AmJoAP+Hh/wDwXX/6V1f/ADrl+x5/8xNAHx38SB+2v8ZPHGufE74vf8Gd37HfxV+JXie4tbrxJ8QviR+2x/wTS8c+OPEN1Y2Vrpllc654s8T/AAT1TX9WuLPTrGy0+1mv9QuJLeys7W1hZILeKNIwNKnlkozy2nDL5QxdbMISwMI4SUMfiMVUx2IxsXh1TccXXxtWrjK2JTVariqlTETnKtOU3pXrVsVy/WatTEclGnhoe3nKty4ejTVKlQj7Ry5aNKklTp0laEKaUIxUUkfSmpftmf8ABZjWvEPgnxbrH/Bs54P1bxX8NDrJ+HHifUv+Cpn7EV94h+H58R6O3h7xCfBOtXXw8l1Lwqde8Ps2h6ydCubA6po7Npl959kTBWyqVI4nFYyNSaxeNwVbLcbilKSxOLy7EZhl+bYjAYqun7XEYKvmmU5VmVbC1ZToVcwyzL8ZOnLEYLDVKeNOEKODo5dSjGll+GxGFxWHwNOKhg6GKwODx2XYLE0cLFKhSxGDy/M8ywOFrQhGph8HmGOwtKUKGLrwqcN4F/aM/wCCwPw+0T4teG9G/wCDanSLvw/8cfiB4++JPxP0LVv+CrX7D9zoXivxD8TIbez8YR6poNv8NLPRL7TtZ060gsNUt77T7qfXU+1X3iS61rV9T1XUr7lnhsNWyLL+GsTQo4zJctwmcYChgMZShicPPB57xFnvFGZYWtRrRlRqYarmvEWaOGG9msPSwtSnhKdKNGlGJ0wxOJo53iuIsPiMRhc4xVfIcS8bhq9ajiKGJ4b4eyLhnKsRhcRGf1mjXw+XcO5bKNWNZzp4mEp4d0aSo0KOL8Uvi5/wU1+OHwy8L/Bb4w/8GpfwS+Jvwh8D/wBhDwT8MPG//BSP9gnxH4D8Gr4Y03+xfDsfhLwrqnwxuNF8NxaJom7Q9Mh0WzsorPRJJdHgRNNmltX6Ma3meaLO8ybzDOViMZinmuObxeYTxGYy58xq1cXiPaV60swnaeP9rOaxk0pYlVZRTWWFlLA4OeXYKTweAnQoYaWCwr+r4X2GEcXhKaoUuSlGOElCEsJyxTws4QnQdOUYtZnxT+IP/BRz44eCPA3wz+Mf/Bpt8Afif8O/hgttF8NvA3jn/got+wB4l8J/D+3tLKHTILPwXoGq/Cy50vwvYDSreDSZNP0W2srKfSok0ye3lsB9np15SxWaRzvFN4nOI89s0xD9vj5KpUp1qkKmKq89arTnWo0K86VSc6cq9ChXcXVoUpwjDJYLL6mU4NLCZZVcJTy/DfuMI6lP2vs6qw9Lkpwr0/rGIVOvCMa0FiK6hNKtVU/yX/a//ag/4KUzf8FoP+CTXjDxJ/wR0074LfGv4U/Bz9qDw3+z9+yPpH7d37OXiLSvjJ4Rvvg58QNE8TXmmfFnwv4Wsfh58HrD4Z+GZ9Q1iz8P+IdKnbxBb6FHoehi2nvbQpxZ7Vlj8Pjq+Y42tKriqqr4rHYh1cXXq16mJhUnWrSlJ1q9WtVd6lSU3OUpuc23c7MipRwOJwVDL8FRVPDU5UsNgsP7LCUKdKGHqQjSpRUVRo06VPWEIxUUoqEUro/ZL/hvz/gtt/0r+f8AnVj9kr/5ja+I+p5X/wBDj/zH4j/5I+3+uZp/0J//ADIYf/5EP+G/P+C23/Sv5/51Y/ZK/wDmNo+p5X/0OP8AzH4j/wCSD65mn/Qn/wDMhh//AJEa/wC3z/wWzkRo5P8Ag36V0dWR0f8A4KrfsksjowKsrK3gwhlYEhlIIIJBGKirl+TVqdSjWzSFajWhOlVpVcsr1KdWnUi4Tp1ITbjOE4txnCScZRbTTTaKjjs2hKM4ZTKM4yUoyjmOHjKMou8ZRkopqSaTTTunqjzKL9o7/gqdB4D8NfCyH/g2f+GEPwx8Gah4c1fwf8OYv+CjX7D8fgPwnqvg/XLbxN4S1Pw14QT4bjw/oWoeFvEllZ+IfDl7pen2tzomuWltq2mSWt/BFcJ1Sjg54zBZhPiCvPH5aqUcux0sJjJYzARoZZUyWjHBYl1HWwqo5NVq5TSVCdNU8sqVMBC2FnKk+fnxn1bMMH/q/Q+p5vPH1M1wn1vB/VszqZpj55rmc8woez9ljZ5jmdSpmOPliY1XjMfUnjMQ6mIlKo08b/tN/wDBX34heNfhD4/8T/8ABvSt74k+B3irX/GXw+vB/wAFUv2OvM0vXvEvgfxJ8PNUnN3N8P5tTjt5vDXivV4JLOwv7C2u7h7SfUY70WNpHFnhMPluCxeKx1DOFHEYzIcfw5Wn/Z1e7yzMs24fznFU1KMozbni+Gsu9yc5YZxU5zw88TTweIwt4nE5ni8JTwNbJ3LDU82y/OVT/tDDSTxuV0MxoYOfLOEowlS/tKvNV6MaeLSTw0MTHA4rMMLjeiuP2u/+CvN34wf4hXX/AAbjeEbnx8/hK48Av44uP+Cmn7GM3jB/At3qSazdeC38SyeAG1pvCVzrEcerXHhw3p0ebUkS+ks2ulEozeBymWGzDBSzZPB5t9U/tXCPLsQ8Nmf9n0swoYD+0KDl7LG/UqOb5rRwn1mFT6tSzPMKdHkhjcSqurx2bupgarymTq5XPGVctqPMaDqZdUzH+z3mFTAz5ebCTx/9k5V9cnh3Tliv7My/27n9Tw3s/Nfgn8V/+CkP7Nf/AAlP/DPX/Br98HPgefG+oR6p4wb4Uf8ABRH9hzwC/ia+gadrWbW38MfDfTX1FbI3V0NPgujJb6etzcLZRW6zyhuqTw88HhsvnxFiZ4HBtvDYOeGxs8PRm6cKLqQpSquCqujSo0XVt7R0KNGi5eyo04x5b4r69iMz/wBXsP8A2hik44nGrFYNYqtGVR1pwnXVP2jhOvKeIqQ5uWeIqVK81KtUnOXyt/wUj/aX/wCCmkv/AAT0/bi8J+M/+CE3hb9lr4YfFT4eeO/Evxq+Mvhj9vz9lPxi+jap4gs9LtPEnxW8S+APAHgrSfEnxL8UTWml6XBqU0d0/iTWLexsYJL947OBY9MvoYGFTK8NSzaVWhl7rUsuwKwmIp4fDU8XmONzbFUMJCU/Y4Snis1zLMczxEaUIQrZhj8bjaqlicVXqVIzHFZjWo4+viMr5amKpUFi8ZPG0K1apHBYDCZVg5VpKPta/wBTyzAYDLsMpSboYDBYTB0uTD4ajTh237Cn7aX/AAVt8K/sRfsceGPhv/wRR/4Wr8O/Dn7Kv7PWg+Avih/w8f8A2aPA3/CyPBej/CPwhp/hbx7/AMITr3hW41zwf/wmGh29j4h/4RbWbifVvD/9o/2TqM0t5aTO36rRrYpUaSjhOaKpU1GX1inHmSirSs1dXWtnqtj41OVl7vRdUfVP/DeH/BaL/pAp/wCdSP2Uv/mPrT22L/6Av/Lml/kO8v5fxQf8N4f8Fov+kCn/AJ1I/ZS/+Y+j22L/AOgL/wAuaX+QXl/L+KD/AIbw/wCC0X/SBT/zqR+yl/8AMfR7bF/9AX/lzS/yC8v5fxQf8N4f8Fov+kCn/nUj9lL/AOY+j22L/wCgL/y5pf5BeX8v4oP+G8P+C0X/AEgU/wDOpH7KX/zH0e2xf/QF/wCXNL/ILy/l/FHhHiP4mf8ABQ3xh8XvD/7QHiv/AINlvg54l+OXhOC0t/DPxe13/goB+xJqvxH0KPTvP/sz+y/GN98OZ9es5dKF1drpU8N8k+lpd3iWElul3cLLGClXy7E43G5fl8MFi8xhKnjsTha9GhXxcamHjg6vt6tKMZ1JVsHCGCrzk3Ovg6dPCVpTw9OFOJi3LH0MLhcdBYzDYKSlhKGJar0sM1iPrcVRhU5owjDF/wC1whFKEMX/ALVCMa/7w6r4fftJ/wDBWv4Y6x8U9d8Jf8EAlsNS+MfxEn+KHjqVP+CoX7IdvHqPi2fwr4W8GPepBp3gKxhG7QvB2iRTT3CXOo3t1HcXuoX93c3DyUUJYjDZZg8op4CP1HA1c8rUaTrUEnU4g4gzbiXMXKEIQo/vMxznF/BSh7SCjVxP1jG1MVi8S60p4jHV8xqpyxWIwuV4OdRyTl9WyfL6OXYGnzu9WoqVCj7sq9SrOlGSwuHlRy/DYLB4W3ZftKf8FS9M+Hd98IdO/wCDcb4e6f8ACbU9L1/RNS+F9l/wUU/YutPh3qGi+K5dQuPFGkX3gqD4ex+GrvS/Ek+rarNr+nz6ZJaaxLqWoSajFcPeXDSRiFUxWFoYHFZXRxOCwuEy7L8Lg8RUw9bC4bAZPh8NhMpwVDD1ISpUcJleFweDw2XYanCNHBYfC4ajhoUqdClGOtPE4qjjK2Y0atalmGJx2KzTEY6nWlTxlfM8fiKmMx2Y1sTFqvVx2MxdatisVi5zliMRiKtSvWqTq1JSfCfFz4i/8FB/j9oHhTwr8b/+DZH4M/Frw14EZD4J0L4h/t//ALEfi3SvCCLaQaebfwzY618Oby30Ozl0+2t9OubLTUtrS606CKwuYZbSNYReJlXxuZ/2zjMvji82cq0p5liq9LEY6q8RWWJr+3xVWM61eNfEqOJqwrTnGpiYwxE060IzXPhl9Ty2OT4OnHCZVThhqdLLcLy4fBUIYOk6GDWHw1FQo4d4ShKdDCyowpyw9Cc6NJwpzlF/A3xw/aZ/4KO23/BXP/gkl4nu/wDgkDp3wy+Lnwo8C/tgaF+z5+yvo/7cn7O19pPxn8Pap8A9a0DxgumfE7QfC9p4B+Dlh8KPCPmeIbTSfEWlzp4ogsI/Dvh9LW7khZfyfx5p4PPuAeI4cWZ5V4ewWNnltXMOIK+FxXENalV/1gyvEQq1cHhKkcZi6mLxkaWGnNVOaEsS8TUcoU5p7ZXSjg6uEo4LB0qdOhCdPD4Sh7LDUYU40pRVOlGMVSpQpx1jGMVGy5Ukfu5/w8C/4Lg/9K9//nWH9kX/AOYyv4E/1J8If+j3/wDnNeJ//ms+m+sY/wD6F3/l5R/+RD/h4F/wXB/6V7//ADrD+yL/APMZR/qT4Q/9Hv8A/Oa8T/8AzWH1jH/9C7/y8o//ACIf8PAv+C4P/Svf/wCdYf2Rf/mMo/1J8If+j3/+c14n/wDmsPrGP/6F3/l5R/8AkQ/4eBf8Fwf+le//AM6w/si//MZR/qT4Q/8AR7//ADmvE/8A81h9Yx//AELv/Lyj/wDIh/w8C/4Lg/8ASvf/AOdYf2Rf/mMo/wBSfCH/AKPf/wCc14n/APmsPrGP/wChd/5eUf8A5EP+HgX/AAXB/wCle/8A86w/si//ADGUf6k+EP8A0e//AM5rxP8A/NYfWMf/ANC7/wAvKP8A8iH/AA8C/wCC4P8A0r3/APnWH9kX/wCYyj/Unwh/6Pf/AOc14n/+aw+sY/8A6F3/AJeUf/kT5E+Iw/bN+MPjXW/iV8XP+DRT9kT4pfEbxLNa3HiPx/8AEb9s7/gnB438a6/cWNja6ZZT634q8TfBjU9d1Waz02xstPtZb6/ne3sbO1tIWSC3ijT6XKIcI8P4Whgcg+k1xLkmCwtatiMNg8o4S47y3C4fEYjE1MbiK9DD4LNaNGlWr4ytWxdarThGdXE1alecpVZym5xNbGYySni8sjipxo08PGWJxVCvKNCjTVKjRUqsZNUaVKMadOmnyQppQjFRSR2etfEf/gov4k+MXh39oXxB/wAGr3wM1v47eEoNPt/DHxh1T/gob+wfffEnQY9Htns9GOl+Mrn4ZSa9ZzaJZyzWeiXEN8txo1ncXNrpktrb3M8cmGCwXA+XYDMcry/6R+dYLLc3liZZpgMLwRxnQwmPljYqONli6FPMY068sdCMIY5zi3jIU6cMT7WNOCjjXhUxOGy/BYjJMPWweVQoU8swtWrhZ4fAUsNV+sYWjhKMqbp0KGFxH+04WhTjGlh8T/tFGEK/7wyNZ8bf8FKPF2g/Gvwn8Q/+DYzwB8T/AAh+0F8ULf4xfFDwf8Rf+Cl/7DXinwrrvj6x8LeDvB+n66dAvfhj/Zi6jp+k+BPD0trq81vca6NUt5tWl1aW/nMyzRy3w6wtPhiGC8fsTganCGGzPCZDisH4ecW4fF4KlnGe55xBj1Tr08epU1XxvEOZ0qlOiqVGrhKzo16VWVXE1MR1yxmZyxeZY14Kftc2y/Lcqx6+u0XDE5dlOBw2BweExF4ueKo0oYWlVgsXPESoTjRo4WVDBYHLsJg7nizxz/wUL8d/Brw5+zt4y/4NVvgP4l+A3g6Wyn8H/BzWP+ChX7B158NvCVzpv2n7Bd+F/BsvwxOheHry1F7fLDeaPZWdyi398gl23t0Jb+p8D/29Lih/SPzl8STjKnPPZcD8ZSzWpSnTpUZ0KmOlmDxFTDzo0aNCWHnUlQlRo0qLpunThGOGEnisBha+BwWVQwuDxTlLE4WhiaFKhiJzrPEyq16cIqNWu8U/rXt6ilWWK/2lT9v+8IPiD4v/AOCgPxY8FfDr4b/E3/g1L/Z88ffD34QC3j+FXgbxb/wUB/YH17wj8OLe1tYbCKy8EeHdR+FtxpHhjTvsNtbWMum6PaWdhcWVvBaXFtLbwxxreFocGYLOcZxHhPpKZ7hs/wAxTWYZ1R4L41hmmOTqRq/7Zjo5ksTiXGtCFem61SbpV6dOtTcatOE450o1qGWTyWhk1KjlNSftZ5dSxGHp4OVZuu5V/YQgqarz+tYpTrqKqzjisVGc5RxNdVPzJ/az/al/4KU6h/wWZ/4JVeOvFX/BIm2+FXxy+Gvwr/al0X4F/ssWX7dn7PXiSz+NfhzVPg7470jxXqFp8XNA8M2vgP4T23w48OT6hrkGjeJNNuZfEkWjJoui/Z7m9tmT+lPo55fw7l1Hiatw1xpV48qY3NMPicxxdbJMzyGtSxc8LiW/ayzatXq4yriFOpXqV1L4k1Nuc7nzPEVKnHLqeFqYellOEoUKVGhCjGFWjQo0qtGNKnSoYaMI06cFGFKFOCUYRtypRjY/ZT/hvf8A4LX/APSAX/zql+yb/wDMdX9Qe2xf/QF/5c0v8j4H6plv/Q2/8sMR/wDJB/w3v/wWv/6QC/8AnVL9k3/5jqPbYv8A6Av/AC5pf5B9Uy3/AKG3/lhiP/kg/wCG9/8Agtf/ANIBf/OqX7Jv/wAx1HtsX/0Bf+XNL/IPqmW/9Db/AMsMR/8AJB/w3v8A8Fr/APpAL/51S/ZN/wDmOo9ti/8AoC/8uaX+QfVMt/6G3/lhiP8A5I+XvirrH7bnx28XT/ED43/8Go/7L3xk8e3VlZaZdeNvir+2n/wT1+Ifi6507TIzDpunz+JPF3wh1fWZrLT4maKytJL1oLSNikEcakiuSnhqdKpia1LJcJTrY2usTjKtP6pCpi8SqFDCrEYmcaalXrrC4bDYZVarnUVDD0KKl7OlTjHtdeLpYeg+Jca6GEpSoYSi6WPdLC0J16+KnRw9N1uSjSlisTicTKnTUYSr4ivWadSrUlK34m8Vft5+M/E3w28Z+LP+DWT9n/xH4r+DmlaHoXwo8Q6z+3p+wff6t8OdD8LtHJ4W0TwZeXHwweXw7o3haaKK48MaXpjW9h4euYo7rRreyuEWQd8cZmEc4xnEKw9T+3swrSxGPzp4yLzXGYmcakJYvFY93xVfGOnWrU/rdWrLEqlXr0lVVOtVjPilhctnlUcjlm18mgpRhlP1Cv8A2dCnU5Pa0oYPm+rxo1nSpOvRjTVKu6NF1oT9jS5Ot8afGb/gpV8RvD3xI8J+Pf8Ag2S+EXjHw18YtV0zXfizoniP/gob+w/q2nfEvX9E07SdI0TX/HdtefDeVPFWvaJpegaDp+i63rYvdU0mz0TR7bT7u2i0uxWDgqYeNXDYbB1MooSwuDzHEZxg8P7SgqOEzbGVHVxmaYamoqNDMMXUlKeLxlJQxGJlKbr1KnPK/VRlQw+JljKOf16eLll9PKJ4mOFxSrTymi8RKllc6nPzTy6lLGYuVPAzbwsJYrESjSTrVHLC1H4gf8FCNX+Ctj+zfqf/AAa8/BG9+AGlm3fS/gvP/wAFA/2G3+GWl3FreSala3umeC/+Fbf2Bp+pW+pTTanBqdnYw6hFqU0uoR3K3kjzNvjnWzOeEqZhl0MZUwDpPATxFejUlgfYUZYajHBScb4SFLCznhYU8P7OEcLUqYZR9hOdN54KGEy6WLngc8q4SWYKqswlRwmKhLHqvKnOv9eanfGOtOlSqVHiPaOdSlSqSbnThKPQWvxt/wCCmdh8HB+zxp3/AAbQfDPS/gONL/sMfB3Sf+Cj/wCxdpXw2/sY3y6lLpR8G6d4AttBbT7nUFN5e2jWJgvrl5pbxJ3nmL9GIxePxdfA4nE4WVevlmLynHZdUq4mlN4DF5BisLjcjr4NSTjh5ZPi8Fg8RlipKEcDVwuHlho03Rp8uWHwuXYX608Nm8qEsdSzGhjJ0sFiYVcVTzfC18FmixFVTVStLMMLisRQxdScpVK8K1T2k5OTZNd/HT/gpvf/ABc0j4+33/BtB8L7v44aBon/AAjWh/F25/4KM/sUTfEfSNAFvf2iaTp3jKT4eNr9nYxWeq6rYwQQX6LBY6tqtlD5drqV9DPjhqmJwdbMcRhMAsNXzhKOa1qGIpUquYpLCJ/XZwUZYnnWX5dGq6rk60cty6NXnWX4NUXWw+X4jC4HA184lVwWWT9pl2EqYLETw2BmnOUZYWg5OnQ5J1as6apxiqdStWqU1GdWpKXtH/Bq9q/ijxB+y5/wUW17xx4Q/wCFe+Ndb/4LBftdav4v8A/8JBp3iz/hB/FGpfDz9nm88QeEP+Ep0iKHSfEv/CNatNd6L/wkGlwxadrP2L+0bKKO2uYlHg1W3VqOS5ZOpNuN78rcndXWjs9Lrc+0w6isPQUJc8VRpKM7OPPFQilLleseZWdnqr2Z/T1WZsFABQAUAFAH8g3/AATD0HXPiB+wr/wXE+CvgX9oDw3+zZ8YPj9/wWs/4KC/Bv4H/ETxB4ufwZPP8VfFfhX4NS6B4V8OarYXtl4n/t/xJZ6bqthG3gf7V420zTDqev8Ahq0l1DR4ynk5rgq+Z/2dl2DoUsxxP9q5ZnNfh+ri8Xg1xNkPC2YYXibivIa2Iy5SzHDZfmfDOVZrg82x2Fp1fqGWV8Ti8RCWFpVoy9bJ8bhsrr180x6qUcDhsHicJPM4UMPiFkeYZ7Slw7w/nSpYxwwNbFZfxJm+UV8rwWNq0aGZ5tHA5Z7RVMZBNdH8d6D/AME4l/aA8TfCT9nX4hfsTft0fDv9nDwzpKfsheMvjl4p/aL/AGLP2vfE/wAcfjh4B+CfwN/aB8P+Pbvx/JrWtz+DvirqMnh7xBe3unfB34uf2R42v7DxhYXsJtNRi+iwuLxmbOGU8LVKNWnxN4keFfBFXhjiXC0MBV4CzDifOc0x+IzjLa2VLFU5YDOOBcp4uXt8mxOLyaeI4S+sY3IKGY4Cnh8T8/VwWHyyOFzLi2rWhQ4e4P8AFDjJ8ZZHVxGKhxplvAnCFPFZlkGZwzCMMRRzDD5/mXC2No4TM8MswoyzmjTy7OMVgMbip0/rb4q/8FJf+ChH7P3i39on9m/xFYfsmfGz9p7S/ib/AME+PCf7Pt/4J8GfE/wJ8L4tb/bY+IXjDRPE3wm+JmlX/wASvGHiS41X4W+CPhv4s8Zaf480vWtLm1fwxe6R4r1bwHZqG8OTceU/8LuLyPKMsjVVZ+LPEvA2cZ5jKKhgcZwtwz4TYfxbzfijCZbSrSqYDF5Rl1aeW5jlscwzeFKpXyyjTxGIxU61avrj44rKcuxub5jCKpy8Jq3G2HyvB8tXE5fxHPjnDeGuR5S8ZiKmHpZvgs94kzPL54SpKjktSvVwOd4aFTD0FQq4Tzjxt+2X+3V4N/bal+CXhOw/ZM+Mf7V9v8Tf2aP2LrT4uXngD45/D/4ZqnxS8IfGj9sf9ojPw4tP2hPF9tb6H8HPgd4Z+DiabqEMk/jTWfE+p3dzq+syaXrOl+HNDfDts4r4nC5bXhgMDnGe8a0cxzLG0vrdfE8N+CPhvw7Tq8RvB0p04Ucbi/Fzxa/sPBZPhMbg8vxOGo4nJsdmEcY8LxFlnRn1SlleEoYnHxnip5bw1kme5Zk2CqKLwXEfiz4nU+Ecn4er5nOhGWJwkuEPDbibO8bnGIy6ricJSjl+aYHKaVGnmeU5x6F8GP8AgoT/AMFD/jt8T779iPwT4m/ZWj/aB0r49fte6Hq37W+rfBX4i2/wbPwB/ZN1L4Q+DfEXiHw1+zvF8c5df1n4kav8ZvixL8Mbewm+OEPhzStI8E6/4jv7i9vmtrSfLLKsc9yrK85wbp5XhMBwLU4uz+OPqfXpZvPMvFDxG4A4EhltSgsBDK8v4nyvw4zbijO8ZXjjHlWEdCjl1PETzbB/UVm3LkOYY/L8U45piMdxJw7w7kscD/sVDKMVj/DDh3xJ4tp5rOtUx1bHV+GcNxJlWV5VQoxw1TNsdmdKWOeDoZRmH1r9Ev8Agm9+118Xv2hf2TvHv7R/7WF98BfBOn+GvjD+0F4Y0zxh8MbrWfD/AMJX+EvwC8X6t8N9R+J994j8e+KdZ8vRNe1/wN438Yxa5dX+maTpvg660eG4WVtOvNa1LfFYnLYcJ8GcSVPb5JPifg3BcZZjhc1r0OXIsNxRjsxzXhnASxE6GEjXlh+DcVwzPFY6rSoRzPMa2Kx9LBZbh8XRyvB50cLmc+LOK+F6VF5jPh7iajwjl9TB4erLF53mGAyfJ4Z1iY4KnKvLDVqvE2IzXA0sopSxVXLHhP7OqY7M61CePxH4x+Hv2adE+BX7Qnwl8U/tR2Xxf0z4o/HL9ru08Yfs0f8ABYf9nv8AaP8AFfxI8KfGe38eePNa+Knw/wD2fPjv8J9d8YW9t8M/Cfj34SwN8FrDw3o/gb4h/APVdIitL/w54i8OapPZGOeGHPhX+w8jzDD1eHuJuDuFM6jxlkWZ05YjKPEuPBXB+a4vxBzDG4/HKrmGG4hxNDA5lx3isBnNHL85ybH5VjafDmcYmll9LDTXFNSlxHhuJeIMsq0854V4hxeV1uHsxyuolmnhnDiXOsmyXg55Zh8PL6njcky7N8wyzJcNnGW4jF4TNcLmeFnxNlFKWOxWIXNfs4/8FAP2sf2XfBvw4/ax+Iur/DDxj+y/+3F8a/8AgpT+1Xd/CVvC3jrVvj7pvwH+FngT4vfGjwh8TdJ+Kd98Q4vBug6Tb+Efhx8KvAXh74XWfwuvdMi0jxVZ63ceNJNW1r+zdA82jisy4f4T4cyDPMvWYcQZL9Hyhx9Xp4KssFSy7i3iji7grMcvyTOMZXp4urm1fiTifxolleJxapZXDhylgcPgaGFzGlk2IxmZetjMvjnvFnE2OyXH0aOXVvHPhzwowuKxMXisNjsryPKMx4JzPHZfhqEMJLL6GTZd4W55xNy3zKvnmLeY16lbCQxuHpw+nfiL/wAFN/2/f2QtD8F/Ev8AawX9lLxho/7RH7FX7U37UngX4QfCHwL8RtC8T/s5+KvgX8NfDnxG8D+DvGPjnW/ij4jtvjd4R8Vt4u8P/D/xT4o0/wAK/Cu5T4iajYw+G4E0e+hU+jxBhcZkeI4+4Mw1ahnPG3CmVcOPK84oYerQyTMuKuIfEvhnwopZFWyN1pY6jluN4j4po4/hjGPNo4/H5Zked0sww1HEKFTC8HDGIy7ienwFxanUyngriviyjluMyzE4inWz+lwdV4I4s8QpcSYXMvYUsH/aeW8PcI4j/WHATy2eCy6pmuX1aGJrxpVKeI86+MH/AAUl/wCCtHww8b/DP9nm/wDAvgHxJ8e/Gf7O/hf9rD4vaj+zt+w18b/2j/Dv7OnhXxUJvCPgn4LT+ENN/aY8Ial4v1vxX488JePdQ8WfFzWvFvhTRvCejafHoPh3wJ4nvpIdcivNlHDZxx7hMpkswyzgDNZZf/aldTp5dxJnGbwxeZZTkU8dGNL+xMqyXJcuq1cRxDKhisfxRLMcNjMNkfDdPLcxwMuLKMQsfkfB2bYtRwuJ46wTq4HJoVLZrk+W5JSy/wDt7iWeGnCos0xmaYvibIMNgeG4VMJh+G6mFxuHx+eZ9LF4LFVPT/j1/wAFLv8AgohoPwt/Y/8AiXaeCfgn+ybo3jz4D6V4z/aW8X/HP4OfFn4z/D/4R/tH69q2i6Z4I+C3x2h+FnxG0b4kfsl/BX4hWU+q61p/7QXi3wV8StM0Z7jSNK1eKwNleXuq99TCUFx7VybD1adbJ8XLgXC8MYLFYqGGefZ3xG3iOLuD6nF9KhXyzA8b8J4XH8P4DJMpxeUYTD8U51mFSnSqQbo4BLC1qlXg55lXpYp5thc044jnOIweBnUrZdwpw1XxOE4b44wHClfEU8wzjIuJ6uXZrj80WCzPEV+GspwSq1PrUassXS/pA0qW+n0vTZ9USwj1KbT7OXUY9Kupr7S476S3je7TTb24trK4vLBbgyLZ3U9naTXFuI5ZbaB3aJOXFwoU8ViYYV4iWGhiK0MO8XShQxToRqSVJ4mjTqVqdHEOmoutShVqwp1OaEak4pSay+piK2AwVbF/VHiquEw1TEvAVZ4jAvEVKMJVvqVerTpVa2E9o5fVqtSlTnUo8k504Sk4q/XOdYUAFABQAUAFABQAUAFAH8w//BrF/wAmwf8ABRn/ALTCftd/+q9/Z6oA/p4oA/EP416F8dPEf/BaL9jHwnqn7S3i7WPgz4X+E37Sn7Tt1+zt4b8P6P4I+H3hTSPBvhfwR8D/AAZqvj3UrG61PxV8VvFOt+O/i/4k1vS7/wAR6tpnhPQLXw9FbeHvA1rq1rqPiK+y4Tr0MNj/ABNx2bOWMlw3wHl3sMyrqdPAZTjePeMq9PKMNl2Bp3o0sXQ4N4G40pZrmONq5hmGNqYiNXL5ZLgKtXLa18UKpLIuDMLgqLwtPiLj3D4PEQovnxWPwPBvDeYcR5ziMbi5p1ZYaPE+O4Cp4LLsDHAYSjTr1P7UWc4qOCxOF/GvQviJ8TfG37cPwi/bO1+z+OXhD4GftA/t6/FHxH+z5+3TfftFfEHUNR8U/sw/AX4Z+OvFup/sk6R/wT98HeK9S8J6L8KviNpXwj+JVj4f+Jetabe+IPEVitp441/wHo/jDxBoaR58I42lwzl+U4nPaGJweYT8KvE7xTz3JHSnnuY+IeQ53QxGZcIzzGU/b0eHM04V4Y464D4gy/JMBLFfVq/CmEyfLsfhMwzLGYah08YYOpnOOzvLMpVDFU8Bxr4ZeFmXYqnioZRg+BeMsHneTcN8VYvAYmE6L4ko51xlkvEmRZpi8dLC4RS4pxtbE0sfkGQUsZifpj4F/wDBRxf+Cgf/AAVw/Yis9F+NHxL8EfD7QfAv7UXxUsf2ULLwD8YfBGn6RBp3hDSvA3wtvv2gdU1jwTomjeN/ib4ttvE3xC8am0g1XUfhJ8KovBmk+DdB1nX/AB1qF/4h8R+zwllteGL48zDHxjmOKwXhvllONWlWjPJMjzXibjPKJTy3Ko1HSeKzHJ8h4fzHD5xn2Loxlm+N4hjhOF8PHKcjxWZZn5PFWOpLLeHMuwUJYXCY3xGw9GeJlTlDNM5yrh3h7PcVi8yruMJTwmUY3ifH8JU8nyXDVI4nD5bQxObcXuGLzbA5Jwz+hX/BcrTfj7qv7Lnhrw38GP2lfFvwJh+Lnxj+Cf7OV54Y+G/h3RrXx18Udc/aB+M3w/8Ahvb6aPipqN1d6z4F8KeH/CWr+Mtd8Q6f4H0TTPFfiKK0jh/4TnQ9FttUsNV8jKaNHFeIvhvluaRqZjk2b8Y5OsZk8OehhXlXDGEzvjzjLGZxUoN4rMcJLhPhbHYbBZfCrgMDRxjlWzdZ3hcRDLaXrYjGVst4Q46zrLqMaeacPcHcRZtg8e+WrXp5piMHTyLhLC5fTqxlhsHXxHGOcZNTxOPq0MdilhqvJlP9lZhCnmUfyp/4LQ+K/FXwr+Iv7Ynjj4t+Df26r3/hVf7OvwM0v/glf46/Zy1n40eHvgD8NPjfqY1LSPEfi34ieLvhp4k0P4daX8XV+Lmo+BtOn0L43f2hc+MPh7DoPhTwDoHiDUPEcmmX/NlOJzXFZxOvlSlDxKzzxu4Xy3K6mbRpyyXF8CZj/qRToZPkeExcK2VZtQzfNK/H+F4vyulhMRnFV1MvlivqOQZes0y/d5flGEyvhvK8fUhU8P8AKfC/iXGcUU8LVnTzOPFGT1uJ6lXHZxjcNyZvl1LL+EsBwnjOF81eKp5Ngsa+IMTOVbNJ/Va32P8Ath/sZfC/9rr9rD4F/ASGT42eFv2oPiN8MfBX7QX7aHxo8A/tUftT+DdL+D3wW8EW2h+CrPQ/A/wt8KfGfSPgxovxF+PXjnR7zwN4Vkl8Az6fpfhbw58UPHtzpWqeJNN06e693C4TKVxtxfiMk9rHgjgzO55njFWr1cXPiDO+JMfmdbg/g2nXxU8RVw2CqZbluO4l4pqYWVCvgchy/LMmy2plmJ4ry/NMt+YwePziPh/wV/brp1ONeJsjoZLl8HRw9BZTSyjLcvxXG/GGLw9BUXiqmT43O8BlOR0cRCtQxvEufYTEY+OOynh/NcrxXjn/AAUJ0y00X/g4z/4IVaPYLMtjpPwB/bZ0yyW4ubi9nW0sP2ffiva2yz3l5LPd3cwhiQSXN1NNcTvulnlkldnPh8T4mrjcJmeMruDr4vELE1nTp06NN1a+Mp1ajp0aMYUqUOeT5adKEKdONowjGKSX0HCuDo5fXynAYf2v1fA4VYOh7atVxFb2OGwM6NL2uIrznWr1eSEfaVq051as7zqTlOTb/oQr82P0w4T4neH/ABt4r8AeKvDfw58f/wDCq/G2taVLp/h/4iL4W0vxrN4QvJ3jV9as/C+t3FtourahbW3n/wBnQ6u1xpkN81vdX+n6nawS6ddYYijLERp0liK+GpvEYZ4qeFdOGKqYKGIpzxuHwtetSr08JiMVhY1cPRxssPifqdSrHExw9aVJU5b4erCjOdSeHpYmSw+KjQp13V+rxxk8NVhgq+JhRqUauIw2GxcqGJxGEp4jDTxlGlPCxxWFdZYil/NT4J0v4wap/wAEyvgroOp+Jv2jPjv8PtA/4KdftFeGf2ro/BfirxBqX7S/xr/Z78K/tT/tI+H7/StPk8D3nhvxv4zvL3xPp/gHV/HXgv4YCw13xB4G0zxNo3hvQX0zfor+zgMTl2OreCmZZpltCjk+ZeDWUZpLAYKjjsVl2D4qx/hs8Zw1mGZ4VVMXjsfkuW5vUnWxFXHyzGFHMXlWbZz9Yw2DxVePgYqlmuGl434DLszlVzrB+IGDwGHx2LqYTA4utklDPeCKfFGCyitCnhctynNsx4a/tXCZZSwyy6ivb1ssyqWGxmKwMDzqz0n9oT9qrQfHf7Jn7Pfg7x9pvwL+Gn/BTDSU0f4V/tH/ALUXxS/Zm+Ilj+zro37I/hr4q6v8Lr7xzpGp+Mf2mtI8Kj4s+OdK8Tw+B/DmmeIPH/gTwnq+n+F9e0bwVp+nG38N9OCpYjGUuCM+z54DNKuXZR42U8bicLjFiPbY7KuKqvCPA2KzKWSwnQzivklDPcxymvja1R5VVzXhnLMvzXM8VipSxOL5sXiPqlfjTJeH6WLy6hmlDwWqUKeLwdSh7H+1sbis741hlUM79nUyVZzlvBGFqLD04UcwnhOIc84gyXL69DEQo1P2+/4Jr+IvCniP9l3XvAng3wD4i+CGtfBv4u/G34D+PvCGo/Grx/8AtIDwv8U/Afi3UNP8U6p4Q+M3xinv/Gnj/wAJ6hd3tr4j8KXviiy02axsL6HQ7zw7pT6ZPp0XLxKp5xkWR5phMzxGHwXFHCEsXk+NWX5blua5PSp4/OeH8VTxWHwqxOX1cxyfPMpzSlTxrq42hmNHDYXHOboYiOHpduRQWU5zxBlmMy+lLGZFxFl8c0orMsfmOXZqsx4a4a4ly7E4OtiZUsZhcJmPDudZO8RgVRwdTA42eNoctStCWNxP5P8AgHw94M+GHxQ+JHxf/ZV+N3x8f4Efsl/s0ftS6d+3j+3V44+IHxC+Knh39o345ReDnuNIi8H+D9f8R6h4P+JPxG+BnirSte+IHizxb8OtD0Xwn4NvUg+Deg6i4vtV0HQuDNcbWlwDxrjKNCnkeScTcJ5Vw74W5Rg4SnmWJ4iqZvl1DC8dZTVxFVZjhctr4Sni+HaGeY7MaVXjPNeIaubUpV8DkdLOD1MBg6VXj3g/Lq3tM+4hy3j+efce4vE4n6ll+V8L1sDnLreHuaRwdKOXyxeJxOY5JjoZFhsE/wDU3KOG6MsTHDZjmlPAYj4SsfHf7T/7JPwS+Js+t6T8Xv2V/HHxm/4JkeH9d0K6v/2h/Evx9vPj58TIvi58LPCnxg/a5utZ1DxXrrfAb4zeBvA/xYs9buvD1n9qmvF8apOvi3Uv+Fc26W/6Bi8synN+JMx4Eq06OW4B+NvgPkmM4Uy+UoU+B+DeJOMsx4R4mynJeJ4UqNXOMFxJjZYXhPH16bwmIo1ciwHEEKU8RxFPE4b4zJ80r0cryTjejOea1a3h548Z9l3FWNv/AMZxn+S8AS4/4Bjm/ClWVXDZY8JhcizDiHL6NaOJprD5lmXDLjhaGDhhcX9Lf8FD/h1oP7LXwt/4KnfsvfBzVPHCfAzxH/wSY8P/AB3vvBfi34kePviXZeG/iva/Fjxl8Ob3xXpN/wDELxJ4o1XR9R+Jfhm2tZvFEVnfwWev6p4Pj1ua2bU3v7qfzMgxtbN8Bxc8bDD/APGN+IHB2HyP2OFw+G/s7BcWcN8TYrN8goSo0qc3luAxPC+V5hgMFVlUjltTOcd9XVKljeQrNsJSy5cEVsNjK9WvxHwb4hLPXXxNbEVM3xHCWZeGksmz7Ee0qSh/aFWPGue4PF4ylCnLHUaOCpVudZfQ5P2V/wCCY3/KNj/gnr/2Y7+yb/6oXwDX6nh/93of9eaX/pET59bL0X5H3FWwwoAKACgAoA/n5/4KZfDf/hWmo+J/2xfhz4v+LXjfxR4H+N/wb1b4wfGHRP2kbyGf9hj4T+CNc+GD+LPB3w8/Zv8ADmo+GPCnj/QvHPhK/wBf1bx94F8YzSeJNXtPGeoeI9TuPFttH4Y8ORebw3KnlfFfBTlVcsnzzxDo4DOc9xFT+0f9YMTxHms+Fsu4Ax9CP+z4Lh+jnOJyrh2OPwOGqYnhipXnnVTBY3PcPi8yVcQYfEZtw/xVQoRk83y7gHH1skyWi4Zesqll2WZpn1XjjCV26dfEZ/To4epm9ChjsVDDZ+sqwuQ0cZl2VVZYaX1x/wAFPdO8T6/4a/ZdSXQvjB48/Z1k/aEsLn9qD4c/AKfxcfir49+GTfDfx5J4WsdO8N/DzU9K+JPjjwlpfxMPgvX/AB74L8CNfa/qvhvTriebRtU0ew1W0bCtShHjHJI5vh8TislpZFxlCOFoU8TiqNDjH2eTx4azLNcLgeetVyvAYOPElKniK0KmW4DP8ZkGPx6p06FPEUdY16lfhPNq+TYilRzLEYvhSrDE1KmHw1XEcM1c0jPiHA5bicYo08NmmYYaWCUYwqYfHYrK6ebZdgav1rFwpVfxj0/4jfEn44XvgL9mPwd8Ofjr8VvBngz9vH9rTTPA/wCx98S/jV4t+DniTxh+zd8NPgd8PdbsoPix8cb3xZfeKtC0z4FfEv4w6NN4X+G3iq+8T660uqeH/Beu6Vpl94ElfQ5wsMyzrCcNZhjMNDPcywPhn4p4jNK0M1hhY5XjcF4243gjgfiWpicLN4XP+JKGU5DieA5YvDSxFOrWqZzxhTzmtXoxx2aTj6uAyqrxFl+CqVsow2ZcXeE1LK6dXB15VMZLM/DOtxZxdw9h8LilGvk+R5n7F8dy9u8PalTwWRQy6lhM4WXYTuvCHww/af8A2uvgz+wp4G02L/heOj/ADwL+1zZ/tFfD74p/ts/Fz9l7xZa/F/wh8V7T4ZeEvht4l8d/A6bx18bfiTa/B1NB8WeAtE+IJtbzwZ41utP07xR4h8VWtxqK6Zf6Y6tHFYiPGdWn/rJklPwU8O8Rleb0MRXyLGZ/xDmdPDYji/iKrw/QVPBZbnudLg7GKngs/r4bL8Njc0z1YTFYypl9Su8o89CljuGcKoZDiZeMHFLx+UzUc3oZHw5gctzTF8N5FhM+xCeLxuS4ejxxkGY1KuTU6uOWEwOSYLEYHBYbExWF6TwT8SfAfxe/4Kmf8G13xC+GXhjxN4J8D69+z/8At8R6H4O8Y+LNb8e+JvCo0T9mbxh4f1Hw7rHjnxJqeta94zudG1bSr/Tx4r1XVb688RQ28Wry3DfbBj8q+lelLwt4gxUMTHGYbNMl4EzvLsUsHTy6eIyjPsXwlnOTVa+Ape5g8XLKsfg3jMMp1XRxXtoSr4iSdepjw1Tlh8VWwNXCvBYvKeIOLckzPDfXZ5lTpZxkWfZzk+dLDY6o+fE4OWbYHGTwNRwop4OVBRw2FilhqX9ilf5Rn3wUAFABQAUAFAH43f8ABXvw/wDFyLw1+zB8Q/C3x98a+APh54X/AG1f2HNE8RfCLwVp2laRbfFDVvGP7XPwm8Oy3HxB8cv9p8S3ng3S9A1G9S2+H+hLoOnaprj22r+JNS1u0sbTRY/07wfxGWw45weAx2TYTNsRm+S8fYfB4rHTqTo5LTwHhR4hZxWxWEwEOWhiM0xOKy/L6VDG42Vell2Fp4tYXB/XcVSx2D5eJeafh5x7LCzeCxGA4WzPH4nGU0p4rF0p5jw9gcHgKFSa/wCE2hRliMfiMbXwyeNzD2mEwixOEwNHH4bNfzu/4KZa947+F3xP/wCCknxs+IHhH9rvxN8RPhf8GfAXj/8A4J4fFX4I698SV+CHwEtPBvwoXXvFq+OL3wZ4t0f4Y/D3xRN8XdP1zxJ8Q9O+NmnNdfF34aXfh3wl4XtPGdpKnheT7HwueHq5P4d5fldfhfDY/M/FmOV+I2E4koYGWJ4s4ezbiPhjLMlyfKlmWGxNbNstq5FjcZksMq4eccfl3E2NxObYqGClWwecYbszPCU8xzXB4TMPaV+Fanhzio4bCZTOtSzLLeLoYvjarm+d476o6WLweLhhKXDGMyTifET/ALFy3CZTiqVTF4epg8zw2I8t/aF+I/xg+FOsftK/tFfEf4f/ALXGpftk6X+1j+zjrH7Nvxg8F618TpP2XPCH7OHi3xF+z/oFj8G7vUNI8WWvwO0RNQXxL498GfE/4OeL9Bl+JfjTxl4rg8QWeg6vFcaH4i0f67gvKckxea+HHBuUZhw3Q4YzDPOM+HvEnA51TyyWf8Q4qvxTxphcJm+BjisNVzTNcJhuFqfDeJ4czPIqssJwpicmxWIzCpllbAZk8R8bmmYYrMOEM/4izCnXX1fwKyvivhaGXXoyyHinKfCvDcQ53i8bToSpyy3G/wCv+FzfM8fLOpUcPxJwpiMvyDL5ZjDGYfKp/vh/wUf0X9n64+COg+Lf2qfjD8QPht8A/h74/wBK8T+NvA3w+8S+JfDt9+0PqE+la14f8FfBC9tvAM1p8SfGo8ReMtZ0XVtD+G/gS+i1Txz4o0PRNGvbPVdJe9sJf564Kq5vS4kw9Ph7I6PEXEeY5fmGU5Bl9bC0cb9TzPGPDVpZ9hqGKawMMblOXYTMYwx+af8ACZlGFxmNzfEyw88DQxuE+5UKlbLc0orG0cmwsI4LH5xxDWq08NTyrI8uxlLE5jTxOOrQnHAYDMn9XwWOr4dQzHEUZrK8BUlUzGeFxX4R6f8ACz9s/Wtb/Y//AGP/ABD8MfFOq/DH4y3H7eH7VXgz9lT48ftZfFj4W2/w0+DvhvxR8G9D/Z5+Dn7Qvxv8BWHxT+LXii1+Fuh/EvXvFf8AwqjRl8ZQaV418S+DfC2rahH4e+HJ1nTP3GWM4alU4tz3E5jlmO4k4B4C8NuHM54zyHJcFmGGzPi/iTiHjCrxBnfC2WVYZZlOPzjDZXkWS8H4TivHRy2hXwNDPeI6FWpmOa4CjmHzdfE0sNhY4vJ8Pj8pyPjTxMp4XK8BWo8mO/sPIfDelWxcMVSxeIVbhjKuMeKsLmfG+JyPCxxOLo4fDYbIKuGw9LGZvQwm5afDD49ftm/Dv9iv4dfCrwb4n+Ifw3/Zp0n9t7w/8e/hB+0F/wAFJvih8IvGcfxf+HHxis/g74U8Hz/Hj9nPwdB8dvjJ8O/h7feHfHehfCvxxqngCx0zVPD3/CKn4m+JYfFMF/Zatx4jOcj4bzHi/jfN61OtT4j4A8Jsx4Qz3JeA8sq4jFYbiDATz3Pc1x/C2Y46XCOUcX5rgMmwcc3pVcyoZfiMxxOe47IMPPC8s6HR7PEUaOI4RwsqGWY2h4tZ9Tz7C0518blGEyvLeG8Ti8owGQ5tj6NPPY8LOvx7k2bPAYSnjc5yuGByrIsdThhXSxFDyV/if8P/AIyf8FZP+Dbr4jfC3wr4p8C+BNf/AGUP2zoND8FeNfGGu/ELxT4ROgfAf4ueG9U8Naz4+8T6rrniDxxdaJrOj6jpq+L9X1e/vfEsFtFrMtwxvQB/TPgNluOyriXxFw2YZhhc2r1s2yDNKWZ4PLMNktDMMvzvhqGc5VjFk+DpUcLlVXEZXj8HVxOXUYcuDxMquH56sqbqz+DzuLo5PjsFPCSwGKynPeJ8izPCPMKmawo5zkHGGYZLnccNmFaTqYvBPN8BjZ4CrKNFPBSw6jhcJFLC0f6zq/qI/PgoAKACgAoA/lP/AOCkms/FzxD+0z+258Ufh7p/xV8X+Ef2SfB/7Lf2v4+eGvjR4g+G8H7AutaOV+LPxg1rwF8ELDxZpWn/ALSeo698Kdd0Hx546tbi00z+09Iktvh5JdeJbdG0i18XhXF0sBmOE4mzGbwWUV/HbI8mq8S1pTzCOZ8OYDD8C5JnnANfImq31LhupneLzHKsbnEaUlPEcZ5pnLy7ES4Ww+IxX1OY4enj8Hl3DWDw9HHZtifCrivMVwvGbwEsTnmcY3i+hwjxZ/b8YwlQzqM8oUcrwEaieFXCeCtjsB/rLWcP6PPjN4d8Z/Fn4J6to/wl+M2r/BvV/Fmi6Zd2fxY8L+GdC8R+KNN8NXQtr7Vp/CVj4qiuNB0nxJrOhNcWmieIdW0fXYPDN7eQ6x/YGqTWUdqy42wuLweW51Tq1cRgVlNLOKma4PC1fY4vFUsBl+YRlldLMqblVy7nx0cN9Zx+DjLG/VKOJoYCvgcXiaGZ4L53hbMMLiIZXj6VPDZosfhMDVy3EY2jOWD9ri/q1TD5jisuUqX1ykqU5VVl1WtSoVKs6ccUq2HhWwtf+eGz8S/ELxp/wSV/4JFfDXSbz4h/GP4j/HP4k/DXTta+EKfE/XPh7q/7T/hTwl4b+J/jf4jeDfiF8c4dZ03U/Bnh2z0HQG+IfiLWJ7jU28U3PhGz8GzaLqkPiSaFPaz2FLGcZ+HOBhllHHYaHhZgOJswySGIllmXYfB4Twg4Xy6lxFWnDmhi5ZBxTxPw9VwOTVaVdZjmWYYbES9jLAvHYboy2+W5X4u4qeZV8HUw3iXxhw7l2e1cPDM8xjjcV475rCllVCk4Q9jV4gyHKc4ybFZpRlhVlGWVsbiaTajDBYji9K/Z1/aQ/aR/ZIn8IafdW8mq/st/Gr9vj4WePfgZ8a/j94v0m1/ZI8V+OdHs9X/Zv8ZaT8c4YPGl78XdP/ZE8K65pnibwT4tlubTV08N+MVvfCg0XXvCtrosXhY2u6eScH8ZYjPo0qNHwxzDK8X4g1acqOZcMcUcKeKWBlxPxFVyhNxxWPyfKeC+IOBMTiVi5YnPaeX4XE4jE1cn4wz6vR9vAvD4TiPP8ilkssRCv4gcCcUUeDsNClisFxnwZmHhzjcLLhaliLpYDCcb8R8QZbxpPLpYeOFyrMaOJy2eHeLyXKalX6h/4J4ftu+FfFPx88U+Ofi9pfxm8QePP2lvE/wc+Bnw0+Kt7ofh+H4UeB/h5p3wq8V/EL9m74e61b3vjWHx/pfxE/aN8HaX41/ak13UNL+HGo+EtNPxb8F+B/FPjOx17SdK0pfrMC/razLBQyqrkGc8RcS8Y8VZrleN5U6Oc5Zw/kfElXw6y10J4iVGp4S+Gua5Hgs6oZhDLcFX4xoeJNXJauPr/WaEPj8dhK2U4XJ44nM6Gd4DgzhLhnIYZjg6k60sbSzbjLEeH+ceI2LnWp0I18Hx74tZTjOHclq4Svj8ZV4WyHgzNsZhMHgsc8ZV+hv+DZr/AJIr/wAFSf8AtNb+25/6ifwFr4av/Hrf9fan/pbP07Cf7rhv+wej/wCm4n9J9ZHQFABQAUAFAH+fD+yh+1h4c8L+FP8Agqr+yX8S/wDgkp/wUD/4KD/DPxR/wWc/a/8AjRH8SP2SPhd8RNc8NeAPHWma78PLDw9p+kfFL4a3GkeK/AHxh8FXHg+z8WQX/hfxHo3iDSdG8V6DcxXSW2rOk/LWwlKticuxvNXoY7KMXLH5Xj8Hia+DxuAxc8JicBUrYfEYapTqRVbBY3F4PEUZOeHxWFxNfDYqjWoVZ05dNDF1aFHH4aPsqmEzTBTy7M8HiKNLE4TH4GdahiXhcVh68KlKrTjicLhsVSbj7TD4rDYfFYedLE0KNWGp8Zvij4f8f6J4M8IeHv8Aggb/AMF0dS0TxJ8c/hJ47/am8Y/HP4c/tXfHj4z/ABr+EXwXtfGGt+DPg1p3xb+JfizxR468I+HrH4i6r4Z8S2un+HvEOhaPpjaPeapY2S+I5rfUo+vDctPN8kxVWnCjluS1uKs/hRyv/hKzLEcc5rwTnXBPDnFVfNcF7DHVcx4Yw3EOZZhlmMqYmWLy3Fwof2TLBqriZS5a95ZbnFGkqdbMcxwOR5Dha2ZwjmeXZZwxQ454X4u4myfC5VjFXwMMPxHhOGo5PjqH1Z0cfRxMf7UWMpYWhRX2H8Lv24/hf8IoPBbeGf8Ag3E/4Lhavr3gb43j9pHTvHPxA+FH7SPxK+IuvfHCHwJrXwy0/wCIXxA8feO/EOv+KviZqeieAvEGp+GPDen/ABA1TxJoPhiwe0k8P6Tpt5punXVr0UcXWw1bLcRhVSwk8py3ibK8DHCUKOHo06PGnsv9bcVUw1KEcPiM14g9lGOY5ziKVXNp0HPCUsZSwknhzmr4LD4mlmNHExniKea1eGp4xVq1arN0eDcxo5twpl9CtOo62FynIcxoUcZgcpw1Sll7xMZYjEYavXrYirV7vQ/+ClHhDw58bv8Aho3Sf+Db/wD4LSQ/Gf8A4WT8Q/i+PGl18Bfjtqbj4j/FP4b+EPhD428TjQdU1O88MC41D4a+BPC/g/TLEaKNK8L6VY3S+FLDRLjWdcn1LlyxLJsNPB5alhcPUyviHJZwj+8k8u4q42w3iJxDR9rW9pV9pmnGGDwWa18WprGRp4LB5XRr0snwuHy+n2ZhKWaVPa45uvN4zhnHu37mMsTwdw9nPC3DcpQoeyhKlleS8Q51Qp4eUXhq+LzCvmuLpYjNuTHQ/OL9sv8AaK+Mnxc0n4X+E/2cv+DfH/goz4O8HeAJvj14gs0+L/7Jn7bOpfEDw38TP2iPGlx45+I/xA0T4r/CL45/Djxt4x8OeL9b1XWLrx38D/iRf658N/GUo0aC7FjpOkWulR+J/YzdP+zqdeGX5Vh+BMg8PMnq4LDQr4vKOG8jji6McDi8vx88RknFdGNKWW4vLHxJg8XWy7OcDjM1xFXNK+d5in6rzKm5YjG1aE8VmOYcYYrjPOlVrLD0M0zatgsLg8NicDjMHTo5nwpjMLQpYvAzxPDtfDKtlONpZfQo4GGWYOZ+kf7KP/BVXxl+yx+x38Hv2M9M/wCCBX/BZfxr8PPhd8INM+E2rPrf7GviSCz8eWzaTJZeMdU1vw8NHu9Pii8bajfazqeq6QZLu1QatcWbS3MQMj/W8Y4rB8Y4nM44zAL+x8dgMPklLKsVXeM9lkGAyzD5Hl2W4jFezoSxU6GUYTDYWtivZUJYicJV/Z0pT5Y/M8L4bFcMUsNVwuMdPNaWb4/iGpmGCpvBKGeZpnOKz/F4rAUY1KksFQpZnjKssvoKtVeDw8MPQVWfslJ/Ofw5/aL+Avww17w1rOgf8G5//BfTWNP+H9rrdp8JfAvj/S/2y/iV8L/gkniLQdR8Mapc/BT4ZePfiD4h8EfC3VV0HVtR0zRNd8HaJpeueErO6kt/CGo6DFtRfKxdKOYYDN8vzF1Mx/tzIcy4WzPMcdWrYnPcRw7nGF+o5plEM/qVHnOGw+YYG+Dx1XC46jjMdhZVKGMxNenUqRl6UJ+xxeDxWGhRwkcDneA4ko4DC0KGHyeWfZXj45pl2ZYnJadOOVYupgsyjDH4bDYrB1cDQxdOliKWFhVo0pQ99tf+CjXw/tNG+Dnhv/iGo/4LE3vhv4BfATxr+zF8KPDesfs1/GHXfDvhn4GfEbQPCnhXxx4FudC1qfUNJ8UReJPDngnw3o2o+IPF1nr3ittPs7u3i12JNZ1r+0ds3k89xPFWMzW2JxHGuUYXIuI5KMcPHG5TgsyWcYXBYelhVQo5VToZlGji6c8op4CqqmEwC9pyZfgY4fLL4/2VDI4ZfKphv9W+JKnF+TTjUqSq4XiSrhM0wNTNqlapKdbGYmWGzrNqdsdPE0VLMMVVVJVqsqj+ffBfx/8A2bPBPhrxt4Uh/wCDar/guZ4s0rx54R8K/DfVZ/iZ4I/az+J+vaR8KfA/i3RvHHhT4QeCPFPjzxtr/ib4f/CfSvE3h7RL+b4eeCtX0LwvrsemWlh4l07WtOhW1HXRzHG0K+ExkcROeYYXifh3jOeZ11CvmWZcUcJYtY7hrN87xtaM6+eVclxaWIwOGzaeMwNKvz13hZV61epVxnhaElXpxh7DC1cj4l4bpYDCynhMty7JuMcsr5PxPhcnwGGlSwuTVc4y7E18JiMdllLC5hSo1FTwuKw8KVGNP1v9p79vTwF+2B4w8PePvjf/AMG63/Bc++8XaD4O1D4aXWteAPhf+0l8HLrxn8K9X1OPWdU+FHxK/wCFR6/4KT4k/DO/1eIajN4L8bLreiJcy3v2e1hj1TVI73yqOEw1HG43GuhTxH9prLHmmAxkfruT5rVyWri6+TYjNMlxXtcrzDEZZVx2LlhauLwlWTp16mGr+2wrVBd7xWI+pYPA06s8PDLK2MxGU4rCv6rmWUVcxw+FwmYyynNKHs8wy76/hcDg6OK+qYml7T6rhqq5cRh6Nan5/wDE/wDag+APxb8fQ/EHxP8A8G1v/BbzSbufwl8OfAPivwb8PPhX+0p8K/hJ8TfA3wgSKL4WeD/i38G/ht4i8LfDD4n+GvAVvBBY6Bo3jXwprNgmkwW+h30N7olvBp0foYXF4rCZzi8+VericyxvE1HjWvPMZyzPD/65YaOChh+KqWBx7xODo59RWW4CVPMKdCNWNfCYfFf73Rp148lWlTqZRl+Rxj9WwGV5FjeF8A8DKWBxmG4ZzKeLqZjkFPMcI6OPWVY2rj8bUxGG+s+9PF4pxlH6xXVT9IU/4OCvjpEiRx/8EDf+C0MccaqkaJ+yb4wVERAFVFUaIAqqoAVQAAAABisJSlOUpSblKTcpSk23KTd223q227tvVsdOnClThSpQjTp04Rp06cIqMIQglGEIRVlGMYpRjFJJJJLQd/xEG/Hf/pAf/wAFo/8AxE/xj/8AKSkWH/EQb8d/+kB//BaP/wARP8Y//KSgA/4iDfjv/wBID/8AgtH/AOIn+Mf/AJSUAH/EQb8d/wDpAf8A8Fo//ET/ABj/APKSgA/4iDfjv/0gP/4LR/8AiJ/jH/5SUAH/ABEG/Hf/AKQH/wDBaP8A8RP8Y/8AykoAP+Ig347/APSA/wD4LR/+In+Mf/lJQAf8RBvx3/6QH/8ABaP/AMRP8Y//ACkoAP8AiIN+O/8A0gP/AOC0f/iJ/jH/AOUlAH4g/wDBCf8A4K1/FL9lP4HftjeFvDH/AASp/wCCkP7Udt8SP+CiX7Qnxk1DxP8As6/AXxF468PfDvV/GHhD4Q6dd/CHx1fafplzHo/xQ8Ix+HbfUPE3h6do7nT7HxBok0sSLeIWAP2+/wCIg347/wDSA/8A4LR/+In+Mf8A5SUAeSxf8FmvEkPxxv8A9pFf+Deb/gtE3xp1L4Wad8FLnxpL+zT8U5yvwx0vxVqPja18L2nh6eOTwppyP4n1S71S/wBV0/Q7XXdVZbG11TU7yx0vTLazMPbCYfO8LQSjQ4ixeTY3Oackqqx2I4ewebYDJ3KVVTlRo4LC59nEIYbDyo4arPMMRXr0ateUasTEf7XLKJ4hym8hhnkMpSlKEMJ/rJPIp51NU6bjTrVsa+Gcji6+IjWrYengY0sLUoUq+KhX+W/gv+2h8I/2f/jLD8dvhh/wbf8A/Bb7TPG2jXnj3UPAOma78Jf2jPGnw2+Dt98VLybUPiZefA74R+Mtd134Y/Bq68d3lzdP4huPhz4T8OSz2t5e6XavaaRe3dhNWVSlkuXvLcBOcaLyfA8ORr4iTxuY0+Gssq4evlvDdLNMY6+Y0shwNbCYSpQyuniY4W+EwaqQqQwWDjQeat51jpZhmLdWvVzapxBiYU28NhMbxDVoYjDVeIMfgcM6ODx2d1KOKxEZ5liqFXFe0r18SqixWIxFer6l8ZP+CqXiz4q33xp8a6d/wQR/4LdeBvjR8b/gFB+zR4g+MWhfs6fG+38S6H8KbfVvE2tWmneELXRNc8N2nhLXdN1Txn4k1jTfFPhdtE15tbm0m81u+1yx0DTNKi5Y4aEMPjsFTnXoYLOeJOF+JM9p0K06dfMcTwrJUsBThiZOpLCwhl9THYKlh1CrlV8wxlfG5VmH1rF0sT00sU6eOyfMatChi8Tw7geIcJkdPF0/aYLDPiT+za2YPFYWnKl9do4rGZHklXGXq0MxlhsuhhcuzTKpyjiaXoXjz/gsRrvxRtPg3Z/ET/g3r/4LWeLk+AXxC8JfFf4XPqP7OXxZt5NE+I3gbRdW0Dwv4r1IaWunxeK73S7DXNTlis/Fket6RJqc8OtTadJq9hp17aelLF1Xny4lpxpUM2hT4io0KtClCFDC0eK8rx2SZ5Sw+DaeEpLFZRmWOy+nUVH22Dw2JqrBVcPObmeThsFTw/D74ZdXE4jK6mGyDDYqOIr1KmJx0OGc3yjP8pljMYpRxVaVPOsiyvMMSnVUMdVwqp42GIw1StRqfPfjP9uL4WfEL9o6D9qjxj/wbe/8Fttd+Kkfi3wf8Rbmxuvg1+0Gnwn1n4pfD3Rbbw54D+LHiP4FW+sQ/BnxJ8UPBvh+xsNI8N+O9d8C6h4i0q207S5ba+W80nTLq05cnSyGtUr5YlRqyxOb43CzqpYv+ycZxBhlg8/xmRLF+2jkWKzvDxUMzxGUrCVsTJ16zmq2MxtTE9eaL+2cPDC49upQ+o4LK8VGk3hXmmVZbj8RmmW5XnM8K6M85y3AY/F4rEYXBZlLE4eKruhOnPDU6FGl9K+F/wDgs34l8GfFr4qfHTw7/wAG9H/BaSy+K3xq0r4f6H8SvF0/7NXxU1OfXtF+FtjrWn+A9ItdM1aO+0Pw3pmgw+I9emWx8LaZolrqOoavqGratFf6pcyXjGGtg8FisuwyjSwmOz7F8TYymoxlPE53jspyPIsRja1ealiJ/wDCTw3k2CoYZ1fqmEp4SUsJh6FXFYypiKxLeMxOAxeJ/eYjK8n/ALAwE7KKw2U/2tmWeSw0KcOWm51c0zbG4mvipwljMRGWGw9fEVMLgMBRwv5Eftlf8FZPij8Sv+Czf/BMH9pbUf8Aglf/AMFHPh14i+Bfwx/ah0LRf2cfHfwI8Q6N8ePjdD47+FXxA0C91v4R+DZ9NjvvE+keB4NXl17xfdWlvMml6NpOp3UxRLdmHn5pRVfA16UqtKgp+yvVrSUaceWtTl70noua3Ku8mkd+V1nQx1CrGlVruHtbUqMXKpLmo1I+7FavlvzPtFNn61f8P6Pjf/0gy/4LC/8AiLni7/5TV8j/AGRS/wChrlv/AIUR/wAz67+16v8A0Ksy/wDCeX+Qf8P6Pjf/ANIMv+Cwv/iLni7/AOU1H9kUv+hrlv8A4UR/zD+16v8A0Ksy/wDCeX+R8geIf2+PBniT4Jz/ALPtx/wb5f8ABZnSvhx/wtbXvjrpCeG/hD8efDnjPwj8ZvEfxE1v4saj8TPA3xM0fVrT4i+CvFkfxA8R63r+mX3hjxRpkWkJqNxommW9p4cf+yKVLKY4ePDKwud4PCvg7KsHkfDlTDY10a2X5PgclrcOUstlWhNVMbha2Q4nE5VjqeYSxf8AaOExFaGPeIlNzCWayqVOJZ1skxuIXGGLq47iSliMI6tDNMXVxGAxn1idCcXSw1Sjjcqy3G4R4KGG+pY3A4bF4P2GIpxqHJX37Y3w6u/hn4U+GNt/wQC/4LgaFH4H+Ieu/F7wx8TvDXgv9prw9+0Fp/xY8V2N3pfi/wCJNx+0VpXia2+Nus+MfGOk393ovi3Vdd8damfEehSRaHq8V3o9nY2Nt11cLKeKy7FU83yrBPKsoxnD2Aw2XToZfgKHD+Y4yOY5lkjwGDVHCVsuzHMoxzXHUa9GrLFZwlnVac83Sxy5aeKjDD5lhq2UZtjo5vmGX5vmNXMo4jMMVXzfJ8NTwWTZnHF4uVXEYfG5PgqNPAZVVwtSisBlsXleFjTy2pVwk+i07/goNeeFfDnwV8BfDj/ghp/wWy+Hnw6+EPiT4m+JL7w1oHwb+PJ1T4mXfxZ8FeOfC3jOb4j+NJtf/wCEo8Z63rms+Or7x7qvjLxlfeJ/Gdx400/TvEFjr2mavHJqL4Y/K8Nmv1+jmWNySvluM4GxvAVLKMPKll2W5fk+Lx/DeJpQy3B5f9XwuXLCYPIa+AoSwFDCYyEc1xlWGOpxxGY0Mz1weZV8u9nVwOX5vDMP9bss4yxWa4unVzHMMdm2WUsdGNXHYrHe2rY76xPE4alWw+YVMZlc8vwdLASyySw+VV8p8w+Cn7Q/wG/Z7Fpa/Cz/AIN5/wDgubpvhyz8KeJ/A0Xw+8Uj9tz4mfCaXwh4y0XUvD3iTw7e/B74n/FTxj8LdR0rUtJ1fUbc2uoeELpLSW5a+sfs1/HFcx9uPhXzTAZnluY5vk2NwmcZbQynHRxFLAVa7wGFq4GthaWFxkqLxmXVMM8uwdPDYnLq+FxVDDUfqlKtDC1a1GpzYKtTy3HYDMsvyrO8HjctzOpnOErYatmFFRzOrLE1K2LrUoV1Rxc61bF4jE144unXp1sVU+tVYTxMYVY7/gH9rH4S/D6w8Z6VD/wb4f8ABbPx5pfjf4T6v8A7vT/jT4E/aY+OVr4Z+BWumE6r8Hfh1H8XPE/jL/hWvw9vGtbFrjQfAp0GO4Ol6KLiWVdC0UWGOPw1XNMHjsJj87y/ETzTHZXmea5l7enSzzNMyyOvWxWSY/MM+oezzfE4zJ8XiK+Oy3ETxvtMJmVetmlKSzKtWxc9MFiqeXY3LsbgckzDDLJ44+GUZfTw83kmVQzWlRoZpHL8impZPhoZjhqFLBYuEMEoVMuj/ZajHLW8I/mf9qb9sbQvA37Bn7cfw58Bf8Ebf+Cvfwf1P4/fA8+BPG/7R/7V/hb4/fEuy8I+EvC1pc2Xguw8XfFX43a94y13wx8LvAFrqWox6PoFnrFjoGlNqN5eC0a/vru7m9GjLE1ZUKFXNcrqwlm1fO8YsNDB0cXm2dYyjhcNis1zOth6VOtmWZVsNgsLh1iMVKq6NCjGjh40acpxl5tWGFo05VKOUZlQ+r5THJcuVeWKqYLJsmp16mKjlmV4etUnQyzL/rVWeIq0cLCl7eqqTxEqqw+GVH61/Yi/4LL/ABd+F37F/wCyJ8M9N/4I/f8ABUX4mad8O/2YPgF4F0/4kfD/APZ38Ta34C+INl4R+FPhPw/a+N/BGs2+lSQav4R8VwafHr3hvU4ZJIr/AEa/sruN2SVWP6BRxc40qUVhMRJRpwipRg2pWilzJ8uz3XkeEpaLSWy6H0//AMP0vjV/0hI/4K5/+Ix+LP8A5T1p9dqf9AeJ/wDAJf8AyI+b+7L7g/4fpfGr/pCR/wAFc/8AxGPxZ/8AKej67U/6A8T/AOAS/wDkQ5v7svuD/h+l8av+kJH/AAVz/wDEY/Fn/wAp6PrtT/oDxP8A4BL/AORDm/uy+4P+H6Xxq/6Qkf8ABXP/AMRj8Wf/ACno+u1P+gPE/wDgEv8A5EOb+7L7g/4fpfGr/pCR/wAFc/8AxGPxZ/8AKej67U/6A8T/AOAS/wDkQ5v7svuPif4i/ti/Dz4qfFTWvi74y/4IH/8ABZq617xfrHg3xH8RfCuk/Dv9oXw18I/iz4k+HYsV8CeIvi78FfDmu6V8KPifrXhZNL0uLTr/AMbeENalmg0rSLbU/t9vpGmRWmOV1Vk+JpYrAYHFU54XOa3EeX0avtMTg8q4jxMaSxHEGUYLE+1wmWZzWlRo15ZhgqNGvHH0qeaU5QzSKxqMxks0oToYyMmq2UvIMXXoJ4TGY/IHPFT/ALDzDG4V0cVjsp/23GU/qWKq1aX1TF4rANPL8RXwtS34z/bwv/ijpvxE0n4p/wDBFr/gtl4otvF3x5sf2hPBeo6L8Lvj14F8W/BTxxpXgrw74L0y6+EHjvwrr9l408APBb6Pq1/cR+Etc0HRrmbxd4lsRoUGland2VxhSjGnhsjgsNmVPH5FX4rq4fNcLiMbhcfVo8W51nuYZlgMRiaVb6ziMtqZbnX9iVsBi8RisJPC4Wj9Xo4PD0MtwWW61cQ61bNHUo0amDzXAcP4DEZfVwtGrhGuHKOXvL8ZGhKP1ehmNHMcuw+Y0MfgqGDxNOrQw1SrPE4769mGYZmq/te/DzUPh98PPh5p3/BBj/gtT4Oj+FPiLxb4v8BfEH4f+DP2kvAnxu0XxX8QpLmX4j+I7n47+F/EumfF7xDq/wASJby4l+IN34n8Z60fGczQ3HiFdQuLGwltd69SNavgq1PAYrARwGSy4aw2Fyn2uU4GPDk6+GxU8ingcu+rYStlk8ZhMPj3QrUptZnB5rCcczqVMXPKlL2dHHUKkZYz+0s1oZ7jK2Yx/tDFVc8wmFqYHCZwsXjPbYilmGEwFapluFr0alP2GVSeUQisr/2Myta/aj+FWp+F/hv4V0j/AIIIf8Fq/h5D8KtB8W+FPCviT4SeFf2nfhN8Qrrwp8QtZXxH8RPDXjL4l/D3xZ4d8f8AxD0n4geJFPiXxjH478R+IrnXPE0k3iW6uTr80mpNniFh8VWqVKmUyjhq+SZVw1ispw9D6rkWM4dyKFWnkuR4zI8NCllWIyzKYYjE08BhqmEccNSxmPoU2qGY4+niao1qtGlyRqYipXWc43iOlmWIqTxWb4fiDMoxp5hnOHzbEyq5hRx+OpQo0cVVhiFGtRwuBpTg4ZfgFhvnb4gf8FGdb8M/8FOv+CR3j3wJ/wAEl/2/fhHoX7J3w3/ar8D/AA2/ZXuvgJr+i/Fb4peHPFnwH1jwSkXwS8FyacL7xNpvw002UeIvG88Ed1Lpug2t1qd9KW8yZvzjx3w1TjbgfiHB5pm+XcPyzD+ynVzjPqtLLspwkcNnWVV6NOc1Gjh8JQccNTwGCw9GFOhRlPC4WhThTUKajKKNDLJ4alhMPVdOlLE1PZqVWvXrVcS61bE4irWrTqV8TicRiK1XFYvE16lTEYmvUq4ivUqVak5y/d7/AIf6/HL/AKQT/wDBY/8A8RX8X/8Aylr+D/8AiC2T/wDR4/Cv/wASTC//AC0+o/tGp/0L8b/4Kl/kH/D/AF+OX/SCf/gsf/4iv4v/APlLR/xBbJ/+jx+Ff/iSYX/5aH9o1P8AoX43/wAFS/yD/h/r8cv+kE//AAWP/wDEV/F//wApaP8AiC2T/wDR4/Cv/wASTC//AC0P7Rqf9C/G/wDgqX+Qf8P9fjl/0gn/AOCx/wD4iv4v/wDlLR/xBbJ/+jx+Ff8A4kmF/wDlof2jU/6F+N/8FS/yD/h/r8cv+kE//BY//wARX8X/APylo/4gtk//AEePwr/8STC//LQ/tGp/0L8b/wCCpf5B/wAP9fjl/wBIJ/8Agsf/AOIr+L//AJS0f8QWyf8A6PH4V/8AiSYX/wCWh/aNT/oX43/wVL/I8t+Ln/BYzxN8dvDmi+Evir/wQC/4LH+KvD/h34gfDr4paPp//DOHxO0P7H47+E3jPRviF8P9d+1+HItHvbj+wPF/h7R9X/sy6uZ9H1X7J9g1rT9S0u4urKbvynwqw2R5nhc5yvxq8K8LmWCpZpRwuJ/t/L6/sqWdZJmfDuZx9jiHWoT+s5NnGY4PmqUpyo/WPrGHdLFUaFelOIx0sVl+a5VXy7GzwGdYCWWZnQ9lKP1nAzxGHxUqHtYctajfEYTD1PaYepSrL2fKqihOcZfPHxc/bn8BfHH4uXXxp+I3/BvZ/wAFtdS8Wa5beCLXx9oujfDD9onwh8MvjBD8MtQm1X4cJ8b/AIReEdd0T4YfGVfA19PNL4eT4k+E/EsdvA0VhcJdadaWVpbe9w9wdjeF8IsFk3jh4SUaNHMsRnWWzxOY5HmOJyHOsZhMNgcZnPDmMzCjisVw/muJwmCwVOrjsorYPEe0wmGxdOcMbQp4mMZni3m+GhhcdgMwlTjlWLyGVSgq2DxNfh/H18VicbkGJxeElRxOJyXFYjHY6pXy2tVnhaix+Y0XT9hmOPpYk1z9ufwF4j+O13+0Pq3/AAb2f8FtZ/G+p+N/CfxS13w3D8MP2irL4MeJ/i14D07TNI8E/FrxX8AbHXbf4KeJ/ib4U03RdFt9D8aa74Ev9bsZtE0TU0ujq+i6VqFmZXwdjMmyiOSZf43+EdPCUKWd4fL69XMMixWaZPhuJfrT4iwuR5ziqFbNclw+dvHY55jSyzGYWNf6/mC92OY49YmMyrwzZKOMy3HNTwWW5bjPq8KmDea5ZkuIWKyfLM5eEdF5vl+WV1GWEweYPEUI06dDDThUwuGw1Cjx/wAS/wBsXw/8etKudH/aF/4IRf8ABdz4pWlh+0Z41/aX+H5svCH7W3wzvPhj448X6XHoSR+D9b+HHxF8PeJLKy0XSf7QTSrH+3BoWi3mv+IW8JaD4W0rUYtGtNcq4OnkE8nxOReMng9l2PyvhLMODK+Olj+HsbUzXJ80z7GZ7jKWY0cbg62GxMqjxGEyx169GtjauWZXgsNi8ZibVp1d8XmFTGTz2nXwGMqZfnuYcK5nVy6WGh7HD4zhPhrKsgwNTDzhThKjGeKy+vntWlh1Qo1M1xv13E08VmOFpZhLQm/bF8AH4e+F/h1Y/wDBBL/gv9pMHgTxnr/j/wABeP7G7/bal+OPgXxJ4s0Sz8N+KT4Q+P2p/E3UfjRoPh7xJoNjbaXrvgmy8dR+CdUgTzbvw7LdH7RV1eF8fXzFZlV8afBR1JZK+HcZg6UeEcJk+a5LLMpZx9RzrJcFl2GyrOOTMpLF0MXmODxOPwtWjhfquLoRwmFjRwo1oUcPjMKstx9Whjcwwebzp4r6xjFh81y/CVMBgcyy/wCtzrf2ZjMNhK+Jw8auX/VvaUcZj6OIjWo5hjqeIra9+1r8JtX8J/Czwho3/BvX/wAFyfhrbfBzw34t8F+CvEfwZ8H/ALU3wa+Ij+DPiFrEXiL4i+FPF/xO+Gni7wx8QviHovxC8RxDxP40h8e+JfEdzr/ip5vFd5ct4kml1V1/qtj5Y/NsfivGvwazCGeYXJsFmmU5nW4ZzDhzE4ThzD1MJw5ho8NYvB1ciwtDIMJVq4PJ6WDy/D08Bga2Iy+hGOBxOIw1W6OLnQw8KEMJmsq1HOcw4jw+Z154nE51huIM20zXOsPnOInVzKnmOZRUIY6ssS1ioUMHGtCf1DA/VviL43/8FFdX0X/gqf8A8EmfiD4D/wCCSf7fvwN0D9k/4LftGfDn4afsl6x8A/EHh74ufEvwvr/wc8a+EIJPgt4Im04ah4l0T4e6dfnW/F95DHdS2WkaVqeo307SJNMf6F8DsqxOWYji3NcbxrkPH2ZZ7m9DMMwx/DuPo5h7PEPC4iDp4lYe1LDuUZJ4fD0oU6NLD0lToU6dKnCEfks4wmGhlcMBhqEstw9NTkpY2dVudWvjFisTicRicRKpXxOJxeJnVr4rF4irVxOLxdepXxFWpXqznL9pv+H8Hxu/6Qdf8Ffv/EX/ABb/APKWv6J+uT/6A8V/4LZ8X/ZdP/oZ5d/4URD/AIfwfG7/AKQdf8Ffv/EX/Fv/AMpaPrk/+gPFf+C2H9l0/wDoZ5d/4URD/h/B8bv+kHX/AAV+/wDEX/Fv/wApaPrk/wDoDxX/AILYf2XT/wChnl3/AIURD/h/B8bv+kHX/BX7/wARf8W//KWj65P/AKA8V/4LYf2XT/6GeXf+FEQ/4fwfG7/pB1/wV+/8Rf8AFv8A8paPrk/+gPFf+C2H9l0/+hnl3/hRE+IvjL+2f4B+PXxE134l/Eb/AIID/wDBa+41nxtZeGNN+Knh/wALeAv2j/AHw4+NuneCmz4Rsfjl8LfAviDw78PPjBa6BEFsbSP4geG9e+06Mkfh7UjfeH449LXnwM6eXYr61h8BipcudYfiSngsVCeNyqhxJhYYGnhs/wAPlOMdfLaGb0llmXVFjKWFjOeIy/AYyr7TGYHCV6PbXp4ivhaeGlnOX05UctxWS0cdhq1LC5tRyXHVMZVxmUUs3w8aWZU8uxFTMMfN4aGKUKUsfj3h/Y/XsX7f6h8Nf8FlviB4R1Px5q+h/wDBDH/gsvFdfEnV7HW/FMGofA34ua7pX23TvDWk+EbSLw1oWuvqWieBdLXQ9E0+KXQvA2n+HNEutQW712606bXdT1PUrx15wxWW4nKcTgsbiMDjK2b18VGs69XEV6me1HUzNVMfOcse6VWUpewofWfYYCMpU8BTwsG4nHDK6VLEYbE0cxyqhUweBy/LcNGhOlQw9HCZXUxNXBQjhKUYYX2tKWLrKpiXReKxNNUKWKrVqWFwsKPzvrn7dngzWvgP8Lf2cIf+CAH/AAWc8NfDT4GX2l6v8FJfBXwu/aA8HfET4T65osGqWmm6/wCA/i/4e1mw+Kuha3DY63rGm3Gow+MWn1PSNU1DRtWa/wBJvLmylvF4ieMxmVZhUo5lRx+SZZh8ly3G4OdbBYihk2HyfCcP/wBlVKmFlS+t5fiMnwODweOwuMWIpY/6tQxWMjWxtGliYb0MIqCzqH9oZNXo8RZnmGc5zhsYsNjMLjc1zPP63FGKzB4fEwq0sPio5/iKuZYOthI4eWW1p+zy54Wgo0lo6T/wUD0PQv2dfH37LWkf8EEf+C0Fr8Jviv8A8JVL8UhcfCP43az4/wDiTqHj2dZfHmt+O/ivr13qvxL8V+IfGsQbTvEmv614qvNXv9HkOji8i02K3tYHiq9LGYbJsBXyn/hMyCvldbLMpp4KnSyujDKc7XEdDCVsBThHD4vBYvOHWxucYXFwr089q4zMHnCx39oY327wmHxGCzHGZxQz3DLN8dCsq2aVMZ7THU6k8pWS4bEYSvNyeCr5Vl9PD0cknhFRjkzweCnlscM8JQ5Gzft++E5fjp4e/aKT/g35/wCCxNp8R/C7+G7zSINO+Cnxo034eL4g8GeDdY+HXgzxle/CSxurf4X6n458I+APEGseC/DfjLUfCVz4i0jw5dxabaagkWm6T9g1wuPrYTHZrmVKhj543OcXm2YYyvifa4uUMw4gwWV5bxDmGBWJdWOXY7P8uyXKsBnGKwCw9bHYPCSw9abp47Mo4zlq5TQq5VlmSvH5TTy3KcDleVYTD0J0qF8pyLOMRxDkeUYqrRjCvjcrybiDF4rPMry/F1K2Fwea1pY6lSVeFKdP9Cf+DVPxbdePv2Uv+Chnju+8K+JPAl741/4K9ftZ+LbzwR4xsJNK8X+DbrxH8N/2d9YuPCvirTJlSbTfEnh6a8fSNcsJUSSz1Ozurd1VoyB8/VfNVqSs481Sb5Xo1eTdmu62fmfaYePJQoQUozUaNOKnF3jLlhFc0X1jK10+qZ/UFWZsFABQAUAFAH8g3/BMPQdc+IH7Cv8AwXE+CvgX9oDw3+zZ8YPj9/wWs/4KC/Bv4H/ETxB4ufwZPP8AFXxX4V+DUugeFfDmq2F7ZeJ/7f8AElnpuq2EbeB/tXjbTNMOp6/4atJdQ0eMp5Oa4Kvmf9nZdg6FLMcT/auWZzX4fq4vF4NcTZDwtmGF4m4ryGtiMuUsxw2X5nwzlWa4PNsdhadX6hllfE4vEQlhaVaMvWyfG4bK69fNMeqlHA4bB4nCTzOFDD4hZHmGe0pcO8P50qWMcMDWxWX8SZvlFfK8FjatGhmebRwOWe0VTGQT6n4ZeMvhf/wTu8SfHLX9D+EHjL/gnn+158N/2Z7ZNW/Zc+IHxj+M37Uf7GX7XuufFH4n+F/ht8FPjf4E1z4cRfFv4wfELxfovxPhuPBdvonhv4WeAvjt4hn8fjw14q0c2l3D4k0z2aua1cRlmcUeG6tWvDNeKuCeGocIZpkscTnPBueZu+Is8hj+GstyWp7PN4Z5wZkPFbhh8tzrA8NYqfB9bEZ4uG6mX1MfDxqOVKhjcgq8SyUaOXZVxln1XjbLcxWHy/irJ+G8qyvCZvlfEWPzpQllEsvz3P8AhbMZyzLL8dnGAjm9L+wpcRwxkstxG34I/wCCwv7fMeh/tI/C6Twl8PPiN+0N4V+L37Avwg+Ad98Xf2Tfjt+xRb6r8R/2x/HviOy8U+B/iN8EvHvxb8ffEW00DwF8NvCWqeOvD3juLVNA1K/0S5TVNT8HXqWX2e+6cBhp5rV4TweDp06TzTxS4m4Nx2ZSxmHx0Z8J8FeGOH8T+KM/xOCwTUcozjLMvdTA18DDF5jQnLGZXUo0I1JTp18MbVq5dRzrMMVCpPD4TwtxHGsMHh8JWovC8QZhxnS8PeEsswOLzCeH/tzKc64mxmHpxq1KOV1/aZdmmDeMhKUa2C9x0n/gof8A8FDrr9oT4gfsDWWsfsp+Mv2kNb/astPgr8OP2i7D4Q/Enwr8Evh94K8O/sv+Gf2m/j/e+IPhDdfGzxJ4o+Ifiz4R6f4u8K+CPBmn2nxV8Jw+NNZ8W6fqXiM6Da6Jq1nPx5HTXE2XZbUwGIlgVgJeKuYcRZtXw9PFvMOGvDniTgbgfL8ZlWVQxOHWCzLiHj3jSvkFenVxuPwWU4LhrNcV7TG4iNOVbrzWUsjxOYV8XhVi6dbLPDKllOTUcRPDywPFXiJV8SMwjl+Y5zUw0vruVZbwV4eVeKqmIoZXgcbjK2Z4LBUqOGp4+h9T8c+Av7a37Qn7N3xW+Of7T/7Vfj/4L678PPiZ/wAFPL79iD43/Enw/pvjXRvhl4U+Ev7Lv7HfjB9L+I3wo0PWfH+uxfDaTXPjl4Y1tvHuh6vqfj6Gx1HVdf8ADdrqmp3lhp+uRY5ZmuBw3C3Cc8Zh6uGwHGOSfSC8VV7ObzDM6mfcL47L8jyPJMrxEaNKWZZLjeF/CfinE8P4KGEp4/NPr+S4ujUp4ivjaOOvN8tzOtn+f4fL8RTzXG8HYPwD4Jo0oUaeAwscN4g8UQzXN8TmtH6xUjh87wdTxp4MwuYY+pi44PDLKcVGphqWEjh6eE/WP4dftlfGD/h2/wDGf9vb9oTwh4f+Gtqnw0+N/wC0V8J/h1YaTq+keJfCvwB0fw/rXiX4I6Z8TZNY17Wlv/it4o8J6dpPiTxWNLtvD+m6XqXieDwvb6DFdaLcXl/5niRhM44b4MxWVycKXiJLhunlOaYfB1XVwOX+IvElaeBy7h3LZcsa1WWQZlmuUcNY3EzqzWY55l+ZY7CfVsFisJhqHocEPKuKeMsNHDV+fgfE8TYXDZVmlSMvb5jwplv1ajm3FVZcsIUsBnMsLm+f5NQjS58Lw3XyuOKrYjF/War/AJ1Phj+zZ8a/gL+zZ+zb+0+P2EP2o/2afin+y94b8C/tWfte/tu/FL9t3Q9Xj+Jngn4SeF5Pit8fPBvg34A/Dz9pj4uS+Mbn9oXT7HWPAGl+HPH/AMNfBHhzw1pXiUanq7afqukLYj6jiLG0OBs8xmLyujTwPD3CuCzrh2PCGIdLMMZxjjq3DeP4G4W4cxOIjDM8qy76zxjjsj4izXianmVSeVSy2tXyOOOnVpQPAyWlX8RMv9lXxLx2eeIWb4XNsp4npwqZdgOEaGf8W4biefEUaFsDmWJp5Dw3PFZbgMh/s5SzNSo4bNfqtN15n6MfEL/gpj+3p+yVongz4i/teD9lbxd4b/aM/Yn/AGqv2ovCHwh+Dngn4keHfFf7OXiD4FfDHw98R/B/g/xd4+1n4peIoPjT4U8Vx+LdC8AeJvFmm+FfhXdwfEbUbCPw1Amk3sCnyuKctr5avEjgKNahnXGHDuQ5JSy/NsPTxODyXNeKeJvEXhzwlp8P1cop4hZphcuzDiPiqjjOGMfSzmnmmNyzJc7hjKGHxcaVbC+jwri8DxH/AMQ94wpyqZRwbxTxjhcuxOXYqrRxOfUOEKnBfFXiE+JsNjpYengKmZZXw9wjiJcRZZVy2eAwM80y+dHE4iFOrDEeRXv7dX/BQj4H/Ab9oGf4J+Hv2R/h58If+Cfum/sY/B278LeIvAHxx+JPi743ftOfFjwL8JfEHxZ+BHg7WdX+P0N94P0G28ZfG3wt4b0Hxv4mv/iJ4r0+9kOnahZ+ILmW712w+nnDBY7izJI0sRPM+HuIvH7E+DnCODoSo4LM8w4E4e4k4e8Nq3EmLzBYb6lha+RV8v4xx9J4bLcRRzXD5Go4ynlkcqxNXiHwcDilV4eq4mtF5NnS8FM08beMcdmEJ4jL8i4gzzBcc+IWGynD4FYinXxv9q5dg8lWMpVMfg45XVzbmwEMZTzPBYXJP0o/4Jh+Iv2pPiv8cv8Ago98c/jJ8TvCHi34O65+1t4x+CvwK8G6J4a8b6bc+DtF/Zvgsfhjqx0XUdf+Jfinw7b+GZ/Edl4ksdZ0/RfC2kXWv/EjT/GXjqa/s9O8Rab4R8PeHkShT8OeF6+LmsZmfE+YcS8ZUsfS/dr+zsVxFnHCuFjVp1lWr/Uczyrg/IM/4awUMRTpZLlOZ1aGInnGOx1fNH25pKrV42x9HD2wuD4f4W4O4dzPLpOVVLPMdw7lXiBVnSq01h6Lx2XVePMyyPPsbUw9armc8uyfDUZZfh8hVDF/sZWR1hQAUAFABQAUAFABQAUAFABQB/MP/wAGsX/JsH/BRn/tMJ+13/6r39nqgD+nigD8RfjR4f8Ajt4n/wCC0v7F/hDUf2lPF+tfBzw18KP2k/2m5/2dPDPh/R/BPw/8K6V4Q8MeB/gd4K1Tx5qVjdan4r+K/irXPHnxg8R63pV94j1bTfCegW3h6K18PeBrXVrXUfEV8cGOKzXxIrY+M8wxGRcD5VRweOqqVPBZbmPiDxrVoZJg8twFO9CljKXB/BHGdDNMxx1bMMfjamJjVy+WSYCrVy2s+Kub+wODqGEpfU6PEHHdDC4qNJ82Jx2X8GcNZhxJneJx2LmnVlhocT47gKGDy/AxwGEo0q9T+1FnOKjgsThflDxh8GLDWP25m+In7MPxi/aW+N/7QXwa/ap1b4y/tm/tR3nxb+Iem/s4/BD9nXw/aatq+r/sA6T8PbLxT/wpTx94rv8AwsdF8H6f8NvCXgvVvE/gO5mm+J/xU8UeFvEMmkafrvi5XnMOEOGcZxh7F4rhDhbgrxMxXFGY46UsVifFjid5BxMsthlGHxMq0+ThniWplOLqZ3ln1PhzhnC8KQ4ayqpjM5xWMwFDvznASz7MHw85RhxRxDmPh/huD8qwsvqdPw4yqnmnDDxeeZtXwqpKFPiPJ8Jns1lWZOtm/F2I4olj8RhafD9CGa0/mn/gmT4h/aG8Z/tX/sNftWftheF/Ftj8Qf8Agozpf7Q/xs+DXxI+H/7ZfxW8ST2fgLSvBGo+M/DXwJ+MP7J2r+F7D4F+FP2f7H4VeIPDepfDtvAN9rvjbRPiL4a0DxB458TWviLxZfaPafbZFky4b/tvg6riHU4jyXwry7iriqvWj/amB4kx2N4i4GyriDH4/GYpQxOVcUZVxFxPgHw3h8np4PIMs4ajmHDWCeb0sHi8wx3z/EGOjnrlxLg6c4cNx8VZ8FZDh5zhl+Y5BhsuwfGc8m/syjhIvD5ll+b4DgvN6HF8sz9tmWZ5lmE89TwVOOAoYX72/wCCtPwa/aZ/aa+Onw90r4QaJ8JviN8B/wBlj4H/ABP+K3xy+HPiz9ur4y/sj3msfEXxnLo6/DyDxHcfswpf/F6KPSfAngvx3f8Ag+TxbL4M+HOo6l4jutTv/El2nhm60i9/O8TjKWSVONeOc6wv1/h7hnhvCZbl9PC47EQxdLHUMRPijjmWGpU5Qyj+16WQYXhHD4OGe1+bC4XN69ahl9aOZUMfg/sKWHqZjhOFeFMrxDwmdcScUzx+MdfLqFWnUynDZfieHeGo/WJwq5rLKsZxHnWcYjMVkNCpWrYvhnBYWtXhadCp8OfttaN8Pviv/wAEsPhf+3n8AfC/7TfifQvCn7Jvw1tvBvwvsP29viH4I8O/8E6v7e8Iv8Qrz9qPxNP4c8SL8WP2gvi18PU8U+Er/WtP8b6z8QvF3jTwboOjN4Z0bR7LXtYbV/r+J8Li8m8QMHQpZ19VfEPGHBvD2C8RsRl1GtS4Uw9PO+HeEst4fwnB+DTwEv7cxmOq4XiejUw+LxmHzzD18Fn+dLAYWlSw3zvCVXD5lw/VoVcoWM/sHD8b5rmfANDHJf6641Vs4x+Z4qvxPmDjiqeBw8cmzCfCeIWIwuXwy3M3i8pyh42cGsH/AIKE/wDBThPihcfC/wDYn8O/tIfFz4Xf8I9+09+yt+zf8SPGHhn4TfG3wt8Uv2oddsPiH4Ok/aB8Z6f4q0HwFLpPhD4G6L4M0Dxuf7G8IeJJfiL8WvFlzI0MGifCnw3cH4nenkUqHEnivwhnOCy6jhMmr+I+eZtlnBVatFYXAZPwtQ4jzbLKnEUsR7OGYxzbiXK+HuGcjyhc+UZdlObPirijEQxMsHhOG/DryxGQ+FOd4WtmyxedQ8JcveI4zqU5TqYvNuKssybLcLDIYP2s8PmOFwWeYjifPM0xkY4tVsulwvkmHxGZ18ViT3f/AIKOAL/wcif8EOgv3R8Dv24wuc9B8Bfi0B156evPrXyGfNvLMW3u3Rb9frNK+3mfY8PqMcxwUYX5VCoo3vflWFqpX5veva1+bW++p/QHX54fopwnxO8P+NvFfgDxV4b+HPj/AP4VX421rSpdP8P/ABEXwtpfjWbwheTvGr61Z+F9buLbRdW1C2tvP/s6HV2uNMhvmt7q/wBP1O1gl066wxFGWIjTpLEV8NTeIwzxU8K6cMVUwUMRTnjcPha9alXp4TEYrCxq4ejjZYfE/U6lWOJjh60qSpy3w9WFGc6k8PSxMlh8VGhTrur9XjjJ4arDBV8TCjUo1cRhsNi5UMTiMJTxGGnjKNKeFjisK6yxFL8CP2eND+Gt9/wSqmu/2wv2qPjNofwe+EX7aH7WV78XfHWo/EPWNN8fftAeHvAX7Xnxx8K6D8LfHPiXwfFpfjXXU+IetDw5FP4N+GI0TV/GWr2emeC9D0t9G1SXw7dehVxuGr5b4OZ0slp4zE5n4XcEVss4Ry7D4zGU8z4k4i4Kpwy9YTAPEVsbnGPyvE4qrmeXUcyr42jLF4anmmcOusFLF0vJoYbHLOfGHKXnE6CwvHGPoY7ibF1MDgJZVkeT/wCrONzas8V7Khl2Q4HMMDhK+U42vgaWCWCy3McVhsreFqVaMTwLxJ+1v8T/ANgj9k63+GN3qnjj9lvWf26/2hPipqn7IsHx+ufHnxS1T9gv9kWLw74RTVvFfxHu7+XxprQ8fwSHVfF/ww+BV5rerN4Y8Z/Erw/4N1S5s9B8H+JYNO0zuhi8zw2UcKZlmdHFZ9w3wfnOdeIGb5PXw1PE4qhW4i4hxvDXAuRZthvZwzviH+zauWcD1OL6TdLBYXKc1z14yrTy/JKua44DFYXLJ8RcXZTltSWRZlnPD+T8D5JmcMTHCYvOY5HgMLnfGWa4DFt4jJOE6+Pw+P4pxGRezp4zH0/qWCw+X4bMOIsbDLf1N/4Is/F+1+Pn/BLT9lzxBZ/E/XPH3iuw+GC+CfHXj7WLrVdW8UJ8Q9IWZNbn1bUvFUM1xrGt2T31neTXty2pWdzK6K09yiyIPd8SstbxNOOEX9hYfN+DOG55ficBDD03g5x4YwWUYzGYWnOnKjGtgs6wOYxviKLhVxOFnWnCrSqKdTyeAcavZZusTiame1Ms8QeO4YiWOnWc8dhanG2c5rlcK84uE40sbkGPyutCFCcfq+GxNPDw9jUoulS+Lv2Yf2cvh/8AET9qmDw1+zR44/aB+J/7O3w5+FXxx+DP/BQL9qXxl8dvi9d6D+2R8Y/G9lYaFa+CvBupW/jW2stQ+I3wv8Qp4j8U+Lvi38HIfCelfCy7uYfhh4Q16G6k1DRtA4cDOhi+H88xmMwGGy3hPOsl4dwnh9kVKVaOKxWZ5Rn2V5jPj7BVqk5ZpRyP+y8szDJJZpjsZKXHuOz3E4z2GYZblEcwq+pmSq4bP8qw2GxWIzDjDK+Kc0znjDN5unHDZHkeYZNn+Hp8BY3C0aUMqxGY18wzbIcfhsgpYSMeDss4bw08VLBZjmdLCVpP2av2O/gF4q8Zfty/F34cfF79oL9lz9nTwxF40/Yn+H3xAtv2u/jh4j1a61zwxren6X+0F8dLHxR+0V8R/il4c8Kalb+P4Jfgp8N9U0mwsLrQ4vCni/xHp97/AG94l0K+0HHCV62N4TyOrj40sdPxBzzJ86y3J6dChR9vwdlHEksFw9kjrYCFDNKtbxOx2BxePzOng8VRxdfhTHcL5dlM8Di8XnNTMLq4ehheLsVQy+E4f6hZPjYZpmE8RisTGPF2f8Kf2njcVLD4qpUwH1Xw34dzTAYih9cw+IwP+tVbPaud4fGYTIctp0fir9q7w/rHwF+Af/BcD9me88J+Nfgv4Db9hfwh8UvgZ8GdU+NXin9oXwd4j8G2HiLx54E8XftAaZ448Y+INU1vwL408f6zF4c0Xxv8Km02ytLR/D2k+LF13xZqWv6rd6f6vDmLxGccNVsZjnQlmuU8fYSnjsBHB4bC/wCqWX8S8LYPFZNw9luNw0IrO8mxWY8PcV5jRqzWGjk2LjisDhsvw+GxFPE43xs/wUMqzrLaWCeJeVZtwRnkKOaVMZWxcuLM14Z4gy+GaZvmeGry/wCEvNcty3ijhzDxq03iZZ7hc0VXFYtVMop4XD/uV/wTG/5Rsf8ABPX/ALMd/ZN/9UL4Br9Xw/8Au9D/AK80v/SInza2XovyPuKthhQAUAFAH4Of8FOPhd4O8X/EvW/C3gjxn8c/it+3l8bfh7oPh39j74SeBPi1448B+G/2Tf8AhHbvUYNZ/an1dfAGt6DpHgvwRpniLUbLXfG/jb4i2+vah43u/DekfC3whbawt7J4fXxMBh8VVzyeEyDFzo51HiXIuI+IuKsWni8Dwhwhhv7IoTyPFYat7TL62DzWhlmfSyzhenhqmY8V5tn+NeLhPLcC8dlffj8RgaOW4TGZ5hXWyanlebZNlnDeDbpY3jPiXESxmJ9vhakZ08TDHYKli8roYzPZYmhlnCGU5fSzCM6GY4z2WacF/wAFDfhXq/wj024/a18M/EL4sfFL4jfDj4qfAa6+Pfx60H9om606T9i/4ffD6++FKePdB+HX7MvhnUfDHhHxtoPxI8PXfibxD48+Hvi6aTxDqNn44v8AXtRuPFtrD4X8ORerluIwGD484ZxODpywvDPEfifUwuMzHE1/7VebLijPK3DOTeG+YQT9hhsgwWaYrJ+GFmWCw1XFcNVas88q4PG57QxeZLwcRl+bYvgjNsuxmJ/tDinJfDCSwuDoKGWww2YZRkWPzrMPEPBVH7KvVz6o8LiM8w+Gx2Ip4bPo5bhcgo4vLcqqSw0vp/8A4Kj6v8V/GPi79hf9nX4ZeHpfGHh39oj4z+Pk+IHhaf4u+K/gN4a8caD8N/gt4u8eaL4Q8efFDwNoviHxxofgO81q3tPE/ibR/Cug6trPi2y8Jjwu2nT6bqmpBPMWExGY8aU8qrYehicJlHAHGnFcsJjMVWw+A/tbLeIuAOF8FjcdTwkatbM45XQ4vzGrluWqlUws+Ia2R5hjp4TB5dVx+F9qWKo0eDMTm+FxVejiMy4p4K4fo4jB0KM8fLKs5wnEmd42ngamKdKnl0sw/wBW8Hl+YZj7SGLw2R43NqWAp4nMMRhcFifiSXw3+z+37CPxqvPjf8OPj9rvxN/Y1/aH+J/wC8F/BCx/bc/aGvNGtfjd8UfEHw+tfhp8Ivhd8YPhhrvwN8a/ED4LeItZ8d/DqPwAfi7ouseN/hvoWr6xoFxLDHo0kTvME86ynw9xmQVKmK4i41X/ABD/ACPGZ9OtRxVLNss474q4YzHEcVU8Fi45fmdLg6rlWdY3FZ3l8KOLzng3h/CYjFVp5p9ZkZ4SNDKs141wefKOXZFw9h8Lx7nVPKJSxGFWRz4FyriCFXh9YrD/AF3AY3P8NNQlkVapLBUuMczxMMHCOX4jBW7v9uP9lj4tfstf8Ehj4H8FftQ/FTwyfg54d07xV8XZ9I1jWPEXin4x+NfF3xI8IXV9oB+KXj7XPFPj3wn8KdG1fWtdtrbwvpV/J4h1zw3D4f0HVfF62Frr0PiX6R1sNHxD8Jo4epXx2RZd4m+DnC+W4LHU8NRnmkMR4kcNZXXz7ib6pSpxzPMMZhcVi8weXUfqeU4bOcVGtHDVsvwGX5bhuHKMLXqcMcfVMTRp5bnOa8FeJnFGNnha9fFwyV4Lw64lzKjkGRSxk6qw+GwlXAZXlv8AalSNbH4jAYLFV06GbZpXzOn6N+1r/wArBf8AwQx/7Eb/AIKH/wDrMniiv5z+kx/yaPij/Dkf/rUZGenl3+/4f/uN/wCmZn9Mdf5bn1gUAFABQAUAFAH43f8ABXvw/wDFyLw1+zB8Q/C3x98a+APh54X/AG1f2HNE8RfCLwVp2laRbfFDVvGP7XPwm8Oy3HxB8cv9p8S3ng3S9A1G9S2+H+hLoOnaprj22r+JNS1u0sbTRY/07wfxGWw45weAx2TYTNsRm+S8fYfB4rHTqTo5LTwHhR4hZxWxWEwEOWhiM0xOKy/L6VDG42Vell2Fp4tYXB/XcVSx2D5eJeafh5x7LCzeCxGA4WzPH4nGU0p4rF0p5jw9gcHgKFSa/wCE2hRliMfiMbXwyeNzD2mEwixOEwNHH4bNfy7/AOCtv/BVaC3/AGsvAX7PHhT473n7Pfwt/ZM/as/Y71X48y/2Z41sPGH7R3iHXvjb8PNR8WeBPD13o2llLb4I/B/4ZXeq+KviNqM12ZfiJ4xudF8J6Hpmp6P4e1uXUPv/AAQ8P44+lg+L8flEOIFxJh/Ebhvh3LnPDPC5FHL+BeL6E+LM4p16kXVzHH8U4XL+GOFMuVKpDD0q2b8RY2dGUMkq08+N518v4a4hyLBfuc5xPCOHz7GZi4N+yoY7HZW8m4ayeuuWMM0zHA4mrxFnWZUaqWXZdg8vyNVZYjOM3wuH+0P2lf2O/wBnH44ft9/Ab4c/C0fGvRviJ8REvf22v2kPiboP7V37Wen6VofwW8JeJNHsPCvhLw38NI/jRD8LvD198fPiTf2vh5LS38D2unaN8O/CnxKk0TTNO186NqOn+FwJxHxFwvkfFOZY+GVf2NwB9V4ayvKcbw1wxj55nx3xNLOJZfhMZmWKyrE5hicDwzl+WZ1xLmC+uTdbHUeGMrqznlWZYqjLm4mqYTP+H8omqsq+M8QY/wBlZTi8HVrZd9R4S4byjJqnEfENOjgqmCksZHAZlwxw3ltWdLnlmXE9XPcW8Tisor0sX9T/APBVrR/F2teGf2WrW58PfGbx5+zkv7SunS/tY/DH9nq68YN8XPiB8LE+GnxFPhrTNL8N/DbVNJ+Jvj7whpPxW/4QTxD8Q/A/w9kv/EOs+FdLu55dF1fRNP1e0f4zwzqYGlxPmVTGTy2jjFwRxIuFMZnNKnWybLeM5Y3h9ZbmOZOvRr4LCwp5H/rLhMtzLNILK8vz7G5RiMTVw9RYfEUvZzB4n/VfOFldWOHzR5pwt7Wp7XD4fEV+Gv7YiuJcuyzFYnlhQzTHUXg4qNGrQx2MymlnGX4Ct9bxdKlV/DPxJ/wVU1/4J/Ab45/sieDPGXxP/Zw1Lxd+1z+0N8J/gj8YP2g7Xxz4u8Vfsqfsp+DPh38MvG2vz397fT+MfFmqfFm08QePtV+HnwJ+H3ifV7rX/AV5qmmW3jybQLH4ZX2lV+o5jwBU4nwnDPEuOhlvEGNyzwux/FXGGA4arYLCPj3iLCeIHiFwrwnkGBxeFWBy5PN8NwthMLxlxVl8pYavl+TZvnWW4rMczz3LcfiTAywmRcSZrPCYStSy/HZ5wHl/DeFzPCYieAybMs94F4RzviriDH5dilOth+HsnWaf635fkONp0JZvjuIcryahl+Fyupj8JlXp/wAPvDfxy/4KHfso/wDBIpvhE+hftGfDf4afsV+KPEn7QmheNv24/jh+yPrXjX44ab4W+FPw/wBIXxP4q+C2m+Ifj/4rm0DX9M+IsR1geH5fAV34mvEm1zxerCGz1f1+MamSeH3iV47Zzm2BqZRh6+LyalwRUyrhjKuIKWEy3Ms9znN81q5fleZVMNw1g6+JynJMBhcBTzfE4Sr9VrY+eCw054epOh8pw9icTjuEsjyShmFsxxHiNxBLiOrjKTnNYDKcszh5ZhZ5jUU8a8HLE8a5PmuYwyP67jIfUMnwmKo0qGM9tQ88f4n/AA/+Mn/BWT/g26+I3wt8K+KfAvgTX/2UP2zoND8FeNfGGu/ELxT4ROgfAf4ueG9U8Naz4+8T6rrniDxxdaJrOj6jpq+L9X1e/vfEsFtFrMtwxvQB/QPgNluOyriXxFw2YZhhc2r1s2yDNKWZ4PLMNktDMMvzvhqGc5VjFk+DpUcLlVXEZXj8HVxOXUYcuDxMquH56sqbqz+ZzuLo5PjsFPCSwGKynPeJ8izPCPMKmawo5zkHGGYZLnccNmFaTqYvBPN8BjZ4CrKNFPBSw6jhcJFLC0f6zq/qI/PgoAKACgD8ev8AgrZoHxZh0T9l74g+GPjz4z8CfD7w3+2h+xPoXiD4R+DNO0vSLX4l6t4u/ap+GOhTXXj/AMbMbnxJfeEdM0G+u47TwFoo0PTdR1t4NX8RahrdtZWekQ+ZgXUoeI/hy69SWLwma8QZllVHL5/u8Jg5UfDnxGzjFZjVjTanmGNrVctyzD4KOKn9Ry6jTx1aODxGPxWExmWeniJ058BeItOhRhQxmE4Kz/MK2ZfxcVUoqrk2EwmBwnOuTLacKlfGYjG4uhGeOxsZ4XCU8Rg8HSx1DM/zg/a71X4yeP8A44/8FJfj/wCL/AXjvxJ8J/2EfH/w00fw/wCN/A37ZHjr9n74q/Az4d+Dfgr8MfjN4z8Ufs0/CrRvh543+Fvj74majeeM9d8WeMb/AONk+haF448N23hv4aWcurWEd7HpfDwvjoYDB5Nxhmvt8DLMfGHM8ixOaUZ/2ri1luV8aZVwRlOTYrh/GUv7LlwLXpwjXz/LsPiVnecx4m4hxtLD4fEYHh/E4v18wwjzDH0ODstjhsVOt4YYXNKOW4yg8FluOznPafFuMrZlVz3BYh5tR4gg8DhsqyDGQw0cv4dxXD+ExNSpUhmObQX6n/8ABTYeL/GXwG/Z4vvDNh8X/GXwS1f9oX4S6t+0r4I+CV54g0340fEn9nm98PeJ7q/8O+F9J8Fahofj3xKtx4vm8C6x438E/D6dfFviLwTpvibS9N06/ge706f1szwdPB8bZJg8/wAJWxOS4Kvxlh8wwOXwxmNoUeI8Nw7mtPhfG5hhMFOeLzDIMrzumq+Ji6eMw2HxayvNMxw9XAYHE1KfzvD2Olj+D83x+SYyjQzfMMh4ZxWS5hmssLhK8svxXEnDdXiClh8XXhTwGXZ9mfCtTNcHgK9WWEg8TiKmCwVehjsVgz84/hv4s+CPi74MftbaP+0b48/ab+CH7E37Kn7cmjWPw7+CnjDxb8SdK+KPxQ8M+K/2ePhz4i8L/sy65ZQa7qPx61rTdQ+K3xDk8Y+AfgXbeIIvGYubnwt8P/EGgWemaRceEtO4o1vb8P8ABec50q/EefPO/FHhDJeHcuqUsyxfEWNwnFOLwXC9eosvqQpZ5xFwtltPNMio4ivi6+WZessr5jneKrYnIP7Zw3pyp1aPEOf5Vkaw+TYHE8GcAcUZxn+LhLL8HkUJ18yjxRiaUszpKOQZRnlHJsrqZhXpYbDYjHSzLFVsmXsuI6VLGZPiX9hL9sv4h/sfeBp9T019F8JaZ4j/AGzvGHw7+AX7Qf7QfjLRPEn7JvgH4z+Hbe3/AGVfHniz4niPx5qmueNv2TI7DWPFh0G71rUdX+H8PjS50jwd4hm1XwNp6zLOY4rJaGR5hnmeYLDZrw74cYnLc+47weJ+vR4T4ioeIeT8ZVs/wE4U6FPiSpkvAGWVeA8VnUZUK2f1sttOpWyHibOscdWTY7KsZmeZwyvJcVismzLxB4QzbB8K1MH7L/Xzh7LOB814Xz7hythK0nPh7C8c8cZlhONcPksqc8LgY0aTxOHw+bYXB4Sj7F/wTw/bd8K+Kfj54p8c/F7S/jN4g8eftLeJ/g58DPhp8Vb3Q/D8Pwo8D/DzTvhV4r+IX7N3w91q3vfGsPj/AEv4iftG+DtL8a/tSa7qGl/DjUfCWmn4t+C/A/inxnY69pOlaUv0+Bf1tZlgoZVVyDOeIuJeMeKs1yvG8qdHOcs4fyPiSr4dZa6E8RKjU8JfDXNcjwWdUMwhluCr8Y0PEmrktXH1/rNCHymOwlbKcLk8cTmdDO8BwZwlwzkMMxwdSdaWNpZtxliPD/OPEbFzrU6Ea+D498WspxnDuS1cJXx+Mq8LZDwZm2MwmDwWOeMq/Q3/AAbNf8kV/wCCpP8A2mt/bc/9RP4C18NX/j1v+vtT/wBLZ+nYT/dcN/2D0f8A03E/pPrI6AoAKACgAoA/ga/Yq/ag+CWg+Bf+Crf7J/x9/wCCYP8AwU8/bp8D+J/+C0/7YfxltPHv7EX7Nfib4k+C/AnivS9X+Gtl4Zg074x+Cfiv8M/Gnw6+Nng3UfCK+J0bwpf6brWi+H/EvhnUINZaHX57SPlrYSlWxOXY3mr0MdlGLlj8rx+DxNfB43AYueExOAqVsPiMNUp1Iqtgsbi8HiKMnPD4rC4mvhsVRrUKs6cumhi6tCjj8NH2VTCZpgp5dmeDxFGlicJj8DOtQxLwuKw9eFSlVpxxOFw2KpNx9ph8VhsPisPOliaFGrD6ztvj1+wt/wAIP8S/Bmv/APBBr/g5K8f6l8Wz4Afxp8WPih+zj+0P8S/j88vwo8SR+MfhdJ4Z+PXjf9rPXPiv4Cj+HviuGHxH4UsvAnivw5p2nazGdRNnNdT3Uk/TWSqUsBTo/wDCfPLs+p8U4bFZUllmPlxFSy3F5LHOMVj8H7HGY7FrJswzLKYvG1q9KnlmZ5lgKNKnhcfi6VXlpqMa1erWjHGwxGSY7hueDzFfX8vhkGZ4jD4vH5TQy/F+1weGwuLxeDwOMruhRp4iri8vy7FTrSxGXYKph+r+Fn7U37Dnwc8Tad438G/8G/3/AAcQ3Pjiw+LnhT49z+NPG/7KXx7+JfijX/jP4K+H3ir4XeG/iR4v1b4iftY+J7jxh4l0/wAE+NvE2l+d4lOqWlxdahDrdxZy65pWj6lp/XhcXVwDwf8AZ8KGApZf/rb9Qw2Ew9GjhsF/r1lmS5PxZKhQUHTjVzvLuH8toYrESUsSp/2jiqVanjM7zrEZhy4nBUMbHFrHe1xk8fh+GcLjq+IrVZ4jF4fg7iLFcV8M0a9ZTjUlSyfPcXUxeFpJxp+xo4DLqkJ5ZleW4PCW/iT+1t+xb8U9Ov7TxB/wQL/4OJdI1bUPj94w/afPjrwF+yb8b/hx8UdO+N3xC0OHwr468X+H/in4G/ao0D4g+GrbxV4St4PCeqeFPD/iPTPBw8OQWuk2WgWlrY2K23m0cLQw8chp0YOnR4byziHJMuoRqVI0qmS8WcQ4vivibKM0ipp51l+d8Q42vmmPoZs8aqmI9gouFLC4anR9WvjMRiZZxPETjXnnlXhrEY51qVGqljODcnweQcK47BU6lOVLLcbkOVYGhhsBiMBTw1Rc+MrVnWrZjmNTFfKnxs+PPw78e+Bf2ev2L/hr/wAEKf8Ags98Nf8Agm98PvjXD+0n8Y/hhf8A/BOX4kePfi/8SPiVpHj3W/iVZ+C9E8ReM/2g9b03R/h74z8Yayb/AOIOqarqmq+IG8Px3vgbwzYaToepJPpvXltSVHiXhPPcx5KuF8M8BRn4d5bhKVOjTwueU8qz7IsLWzd2hTq5TkWFzupm2AwNOlXnmud04SzirLCwnDEcWNpxeQcV5bltTEUc08RcTLDccZticViqletk0cTwtjZ18sqwr/WnxDmX+rVPK8RjsRXp0svwk6eZYWGIzKGn6o/Gr/gsH8Lf2h/hJ4y+BPxf/wCCF/8AwX+8VfCj4gaLH4c8X+EYP+Cf3iHwvDrOgx3Nrdf2Q+qeEPj1oGu2lhNJZQRXVvp+qWkd5ZCXTrsTafc3NtNnNKrjMtx9ZKti8pz7JOJsDUrpVo0874dzjB5/k+NrUavPRxn1TN8vweNeGxlPEYTEzoqni8PXoTqUp7YScsDRr4fB8uGo4jKczyKpTowhTUcrzjKsVkmYYag4xTwrqZZjcThqOIwzo4nBuccRgq2HxNGjWp9l4p/4Lg+E/G/g7xD8PfF//BDb/gvR4j8D+LPDmqeEPEvhXV/+Ca8N7omueF9b02fR9W0HUrCb4xNBdaZqGl3M9hdWsimOW2leNhg1zZpg8NnOFxuCzOn9bw2YQq08XCc6kJVVWbc5qrSlCtSrKb9pTr0alOtRqqNajUhVhGarK69XJK2X4jKpvA1sqnhqmXzoWTwssG4PDOmmpRtS9nBRjJSi0uWSlFtP85vB3xk/4J6eDPDHjjwjF/wb4/8ABxP4t0jx/wCD/C3w11eb4l/svftB/E7XtJ+E/gnxXo/jfwt8H/BHirx3+1rr3if4f/CbS/Evh/Rb+f4eeCtX0Lwvrsem2lh4l07WdOhW1Hr0cxxtHEYPGxxEqmYYTijhzjSeZ14wxGY5lxRwji1juGc4zvGVozr55VyTFxjiMDhs2ljMBSr89d4SVatXqVeOWGov20IQ9hhquR8S8OUcBhZSwmXZdk/GOWV8n4nw2T5fh3SwmTVc4y7E18LiMdllLC5hSpVFDCYrDxpUY0/ou5/4KG/ssXnh3xH4Tuv+CA3/AAX+n8P+L/2mdI/bD8UafL+wz8RXXX/2itA8VeHfGui+P9WuD+0j9svbfS/EnhLwxfWXgie4f4ewQaFpelp4UGk2kVivHhX9SfCUsN+7lwLUz2vwq3+8/svEcST4srZ1if3vP9exWMr8c8U4lYrMvrmIw2KzT61hKmHxGBy6rhN8SljIcR08SlVhxblWUZHn8WuVY3KMiy3IMnyvL6ahy/UMNh8r4YyXBTp5d9UWKoYavHGfWHmWZvGdp+z3/wAFWPhF+y7o/j/w78Gv+CIv/BxPofh74kfFTx18Zte0LX/2J/H/AI70jTvHXxK1ibxH42n8HWHjn9ojxDb+BdC13xJd6j4jufCfhBNG8Mpr2ravq0GlR3up3k0sYSMcDkmQcP4dcuWcM5XQyXJqc/32Iw2VYSKp4HA1MbV58ZiqGBoRp4bBrFV60qFCmoxlzSqSm8S/reb5rnlb/kY53WpYnM6lP91RxOLpU/ZSxjwlLkwsMXXjZYnE0qMKteFPD0aknh8Hg6ND6A/4f6f9YV/+C/3/AIrk/wDxx1Qg/wCH+n/WFf8A4L/f+K5P/wAcdAB/w/0/6wr/APBf7/xXJ/8AjjoAP+H+n/WFf/gv9/4rk/8Axx0AH/D/AE/6wr/8F/v/ABXJ/wDjjoAP+H+n/WFf/gv9/wCK5P8A8cdAB/w/0/6wr/8ABf7/AMVyf/jjoAP+H+n/AFhX/wCC/wB/4rk//HHQAf8AD/T/AKwr/wDBf7/xXJ/+OOgA/wCH+n/WFf8A4L/f+K5P/wAcdAB/w/0/6wr/APBf7/xXJ/8AjjoA/CX/AIIE/wDBVn/hlv4D/tpeGP8Ah21/wVg/aL/4WL/wUj/aN+L/APwkP7LH7Hf/AAt3wv4F/wCEu8G/BvT/APhV3xG1b/hYvh7/AIRj4w+GP+Ee+3eL/BP2e+/sXTtc8PXP9p3P9pbIQD92v+H+n/WFf/gv9/4rk/8Axx0AeRp/wV/+FafG/Uf2j1/4IX/8HAH/AAujVPhVYfBK68at+wD4leRPhhpvinUvGtt4YsdCf4+N4Y0oN4n1W71W91jS9Fs/EGpSLY2+pard2elaXb2cU6caODz7A0nOlhuJsRlGKztU6lSFXF18hwWb5fk84YmMlicGsBhc/wA4jRp4GthqftsfWxU4TxXJWg67eJqZNVr/ALyXD6ztZTGX8LC/6xzyGpnUnQVqOJqY58M5HGVXF069SjSwKo4aVGjXxVOv8j/s/wD7Tn7En7L3jnTPiF8Ef+CEH/By74V1vSdS8Yaza6Rqvwe/bC8ffD2XVfH/APbT+MdQ1P4TfEX9tzxZ8LNau9euvEWs6neTax4Nv3Gt38muwGHWUhvo7wyp4XKpZJToYaeUyyKjwzHAYrC4fHYejkOGp4ejQyzCwxtLEfVMPRw+Fo4Wn9VdGpDCKphIzWGr16VR4+c8zzHEZvi5zeZYvOJ5/isZh5ywNXEZxUrPEVMbW+ovDxqVJ1nzyhOLoy5YRdPlpwUeO8PfHz9jz4YaP8Wl+BH/AAQx/wCDiz4U+Mvib8LvHHwa8P8AjNv2Pvjh4zl+BHw4+JOoPqnjTwx+zdo2u/tcLZfs/wClajqc0ut2un/CCbwVp9nrkGkTy2l7pGi2WhrFOM6eXUspWIxP1SeJ4UWZYqVepVz3M8n4PxuHxGTZHiuIMQ6+Z4jLsDh6MsLgsJj62Py6PPGtmGXZnyOlU3eIjPOKWe18Lg8Ri8Ji88zfBYOph4U8kpcQ5/hqtLMc8q5Lhfq2Cnjcxq1FLNMVhY4LM8Rhp4zDYHM8rq42ri13nx//AGrf2MP2nfFmneN/jH/wQZ/4ONNZ8RJ8PNB+Evi+48MfsqfG/wCGlh8X/hh4Yuru/wBC8BfHTRPhn+1L4R0X4z+F9O1C/wBQvIdL+I2n+IoWbUdRtJfM07Ub2yuL5aH9q5tm31TBylneb4fP8yy2rhqWJyHE53gYwp5fm1TIcTGtlMsfgKFKjhMPXeEcng8Ng8LX9vQwWDp0OPCxq4XKclymni8W1w/l1bKcqzT6xUhn+Fy/F0qVPMMLTz2k6eaQo5jKjHEYqEMVFfXJ18ZQ9jicViatbJ8d/tF/sFfEX4lr8TfEX/Bvf/wcG2891N8PLrxP8OPC37Gnxa8E/AP4iX3wk0/S9I+F1/8AE/8AZ48IftN6J8EviNeeA9J0PRtJ0CXxh4E1cLpWj6Tpd+l9p+labbWvRgsVicBmk84pV61bMHxBj+LaFbHVJZhHAcWZpONXMuJ8so454ijl2fY2vFYyvmWDp0a7zJvN4Shm0pY554jC4fEZZQyj2NPD4KhkVLhe2BisvxGI4YoOu6PDuMxmC9hi8Zk1JYnEUoYHE16lJYWtVwNngak8NL7H8e/8Fg/hb8TvGXwb8f8Ajn/ghd/wX913xX+z/wCL9Z8ffCLUH/4J++IbC18JeL9e8FeIfh3qWujRdK+PNjoeu3TeDfFfiHRrNPE2m6zbaWNUnv8ASoLLU0gvYuaglhszlnFH3MylkmbcOvFNuclk+e4zJsdm2FhCpzUqc8ZiMgyvnxcKccbChRrYSliaeEx2PoYratGOIy2WUVYxlls8yyjNpYVRjCLx+QzxFXKKrnTUavs8HWxNSvDC8/1SpXhh69ahVrYPCTofjV+2v/wVT/4WN/wW1/4JW/tH/wDDuD/gq14E/wCFI/Cz9qzRP+FDfEj9j/8A4Rf9pL4vf8Jx8JPiJoP9r/A74Xf8LDvv+E/0Pwf/AGt/bPjm/wD7c0n/AIR/QdM1fUfKu/sXkyefmtL2+Ar0va0aPN7L95Xn7OlHlrU5e9Ozte3LHTWTS6npZVV9hj6FX2Vaty+1/d0Ie0qy5qNSPuwur2vzS10im+h+wP8Aw/R/6w6/8F2v/FfH/wCNyvjv7J/6mWU/+Fn/ANzPsf7W/wCpbm3/AIR//dA/4fo/9Ydf+C7X/ivj/wDG5R/ZP/Uyyn/ws/8AuYf2t/1Lc2/8I/8A7ofCfxF/am/Yy+Knwl8NfA7xj/wQj/4L+SfDPwf8bfFP7R3hnRPDX7Mfx58Balo/xr8Z+KfF/jXxB48tfF3gL9qrw14z+3zeKvHnirWtO06XxBJoegXWpqPD+l6XDp2lxWTwmVywNTh6thM1yyhU4U4ahwhkEo5hP/hP4ep5fhcpjgFGUHHEyeWYSlgJ43GLEZhUwlTF0KmLlTx+OjiIr5lDFLiKNfKs1qR4szannnEKeCssyzOlVw9enXmo1F7CnDEYTCYmOEwvsMGsVhMLifq/t8PRqQ9w+An/AAU5+Ev7NPg3WvAPwo/4I2f8HDcXhnxBrd14g1OH4jfsx/Gv446u+pXum2Gk3H2PxR8b/wBp74ieKNK05rLTbVU0TStZstFhuftN/Bp8d/fX1zcaZrl8s6wP9nZjj8iq4P6pisFKlRnhsHKphsa6jxFOrXwWGw9etKftakY1atWdajBqFGpThGEY44LF0cvxU8ZhctzyGIqPDOUqkMTiYJ4SVSdCUKOJxVajTlGVWfPKnTi6y5FWdSNKkoeeWv7fvwk8OeDv2dPhZ8Of+CPP/BwN8NvhD+zjH4s0vw58PvC/7GvxKgh13wl4r+G/jH4dzeEde8QH9pVdc1XTrFfF7+JLHUdeude17TfEGi6NqOharol/bG9ZZjlzzutms87zHKMzo5twRiOBsRh6mMeHpxy2rW4Up4evD6tTpRp4nCZTwusqpYuhCjmfssfiKizKMKuYYfMtcHmSyyFL+zMszTB16fGkeOpYj6isRKec1Mxz3O8dJxxFScZUMxzrPcRi8TgK/wBYyWVDnwjyluGWV8q4D9m79pX9jf8AZH8R+FfEv7P/APwRE/4ONPBM/gnTtT0nwt4e1D4TftaePfh7o+m6xZXdhfWkHws+I37Zvi34aSxGC+upLT7T4TnbTb111LTWtNRhhuo/Tq4jNK9HG0K+c5JXhmGBw+W4mddYGtXWCwlXBVsLRw2KqYKWJwLw/wDZ2Do0quBrYetDB05YCNRYKvXw9XzoUsup1aFallGeUp4fG4jMYKk8dSpzxuL+tPFYjEUaeNjRxcsTUxuJr144uFaFXFVfrdSMsVCnVj7fpf8AwUX/AGc9J/Z98TfssQf8EJv+C4158AvGcXxBh8VfDvXf2DfEniWy10fFPxPrvjPx3LqGs+Ivjtqniaa61zxR4l1nWlvf7aF3pN5cxNok+mpY6elr4uKyZYzCZPga2Z5XHD8P5bwzlOSLDY+eDrZXg+DcJl2D4Y+pYnCQoYmji8npZTl08NmMav8AaEsXho4+viquOnUxE/aw+eVMNmObZrRy3NFjs9zPOs2zipPL6dalmGN4iniJ539ZwtaU8LPCZjHF4jD18t9gsu+pVZYCnhYYJRw6/PD9sP8Aa3+BXg79gX9ujwX8Nf8AglT/AMFxfh140+OfwAufh34k/aN/bL+A/wAWvHWk+F/Cfh5LkeEdI8b/ABr+M37QHxO8TeCPhN4MOpajNaaRpONDsLvULvVJdLudVvru+m9/Dyxk50qE8xyaVKtm0s5x8cGsJQxWbZvUoU8LPM8yqYbC0auZ5gsLRhhqFXFzqfVMPzUMHHD0qlSE/na9PA06TqUcrzalLCZVPJ8sWJjiamDyXKZVo4meW5XRr4mrSyzAVMRTpVsTTwsKbxVShhZYqVb6phfY/Wf7Cn/BYT/hWX7EX7HHw3/4dbf8FjPiD/wr79lX9nrwR/wnvwx/Yj/4Sz4a+N/+ET+EfhDQf+Ev+Hvin/hZth/wkvgbxL9g/tnwnr/2Gy/tnQL3T9R+yW32nyU/RqOK5aNKP1bFy5aVNc0aN4u0UrxfNrF7p9UfPqWi0lsuh9U/8Pu/+sQ//BcT/wAQE/8AxsVp9c/6hcZ/4I/+2Hzf3ZfcH/D7v/rEP/wXE/8AEBP/AMbFH1z/AKhcZ/4I/wDtg5v7svuD/h93/wBYh/8AguJ/4gJ/+Nij65/1C4z/AMEf/bBzf3ZfcH/D7v8A6xD/APBcT/xAT/8AGxR9c/6hcZ/4I/8Atg5v7svuPgn4sftEfsefGr4xeLvj946/4Irf8HDUXxb8d6V4a0Lxb4t8BfCv9q74RHWtG8HWL6f4Y0u40L4S/ti+CPDUVho1vNcvaW1ro1vF9svtR1KRZNR1K/urjgwtDB4L699VwWZUVmeYvN8fFVMW4YrMnhsPgli6kJYmUPawweFw2EpcqUaWGoUqFKMKUIwW+LxVXHf2e8UlVeVYCpleXy9hRhPDYCtja+Y1sNCpThCcoVcdia2JqupKc6lSUXOUlTpqF7xf+05+yP46+IFx8RfEf/BE7/gvnc3+s3PgHUfHHhS1/Zq+M2m/C74sa18LbXTLP4eeIfjP8J9P/aWtvh18YPEXhW20bSIbXXfiN4b8SanqKaVpY1251YaZp/2b0MLjfqeZzzbD4TFQxP8ArBjOLMLS+q03l2VcUY+UJ4ziHJMp/wCRZkma1qlOniFicrwmEdDG0qWY4aNHMacMXHz6uGo1stoZXUjXeHo5DS4VqV/b4j+0sfw1QjXjTyLNs39q80zfLlDFYqlOlmWMxU62HxeLwlapUweKxNCr0fin9uL4U/Eax+JGm/E3/gkz/wAHAHiiHxn8cYfj14O1LSP2TPiZ4H8X/BTxjZ+B/Dvgeyn+Dvj7wt+0fZeN/h5JHa6Nqt9cr4N1/wAPaPdv4u8TaadDi0XVr7TrrhpwpU8LktONDNKWOyStxTUw+bYWpisNmFWjxVn2dZtj8DXxMMS8Rictlgs2p5RWy7G18Xga2HwOH9lh8NhcPl2By3vqYl1a+ZTnRo1MHmmByDA4jLq2Go1cG1w7hsFDA4tYeUfq9DMaWNwVPHUMwwNHBYujUp4erKrWzFYzMsfp+Hv22/2ZfDXw18IfCax/4Ijf8F0rzwf4L+MeiftC2B1z9kH4ja/4n1344eH/ABOnjSw+J/j7xxrH7Qt54y+JPimTxTHDrWpXHj/XfElrq9xbWcOp2l3ZWNla2/fDGxpYnh3FYfL6mFlwjQzHDcNUcNgaVDB5NQzXJ89yLMI4TBQthHPFZdxPn/tcRXo1sTLH5pis5db+2ZrHx5ORSw+f4atLEYmPFKwkeIKuKq1MRic0jgMVk2LwcK2KqyliKdLDT4fyahQo4apQo0svwFHKoU45Y6mDn7J8Zf8Agqv8N/2gfhp4p+D/AMXf+CMn/BcTxb8OfGttZWfibw7/AMMN69oP9p22n6pY61Zx/wBr+GPjZouu2fk6nptlc79P1O0kk8nyZWe3klikiOKUMZlOPjhcYsXkeeZJxJldX2N/qudcOZrhM7ybG+zc3Sr/AFPM8DhcT9XxEK2ExHsvY4qhXw86lKfTCvUhSx1CPMqWZZTnGR42PLF+2yvPsrxeS5theZpyp/W8sx+Lw3tqTp4ih7X22Gq0cRCnVh+dP7Q//BUf/hLP+CxP/BKX9oD/AId1f8FTfDP/AAo7wp+2XY/8KS8W/sjf2N+0H8YP+Fh/AvXvDP2z4GfDb/hYNz/wsCx8D/av+Eg+Ilx/bWkf8Iz4Yt7rVtl75P2dvyDxyyv/AFl8Os+yn+0cr4f+tRyr/hT4mxf9lZRh/YZ9lWK/2rG+zr+xVb2H1eh+7l7TFVqFHT2nMtcFV9ni6NT2dWpy+09ynDmqSvSnH3Y3V7Xu9dIps/cr/h+7/wBYa/8AgvN/4rx//G/X8E/8Qb/6ur4M/wDic/8A4LPof7Q/6gsw/wDCb/7cP+H7v/WGv/gvN/4rx/8Axv0f8Qb/AOrq+DP/AInP/wCCw/tD/qCzD/wm/wDtw/4fu/8AWGv/AILzf+K8f/xv0f8AEG/+rq+DP/ic/wD4LD+0P+oLMP8Awm/+3D/h+7/1hr/4Lzf+K8f/AMb9H/EG/wDq6vgz/wCJz/8AgsP7Q/6gsw/8Jv8A7cP+H7v/AFhr/wCC83/ivH/8b9H/ABBv/q6vgz/4nP8A+Cw/tD/qCzD/AMJv/tw/4fu/9Ya/+C83/ivH/wDG/R/xBv8A6ur4M/8Aic//AILD+0P+oLMP/Cb/AO3PLfi5/wAFdPhn8dvDmi+Evir/AMERv+C83irw/wCHfiB8Ovilo+n/APDBWv6H9j8d/Cbxno3xC+H+u/a/Dnx00e9uP7A8X+HtH1f+zLq5n0fVfsn2DWtP1LS7i6spu/KfC/HZHmeFznK/FzwZwuZYKlmlHC4n/XSjX9lSzrJMz4dzOPscRk9ahP6zk2cZjg+apSnKj9Y+sYd0sVRoV6U4jGxxWX5rlVfA5hPAZ1gJZZmdD6u4/WcDPEYfFSoe1hUjWo3xGEw9T2mHqUqy9nyqooTnGR8XP+Cufwz+O3h7QvCvxV/4Ijf8F5vFOg+GfiF8O/ipolh/wwVr+h/YvHvwn8YaR4+8Aa99q8OfHTSL25/sDxboWlat/Zd3cT6Nqv2X7BrWnajpk9zZzGU+F+OyPM8LnGV+LngzhcywVHNsPhsT/rpRr+zo55keacN5pD2OIyetQn9ayXOcywXNUpTlQ+s/WcPKji6OHr0jEY2OKy7NMqr4HMJ4DOsEsuzOh9XcfrODWLwmPVH2sKka1H/a8DhavtMPUpVf3XJz+znUhNNL/wCCuXwy0b4yeL/2gdO/4Ijf8F5ofi9478A+DPhf4o8XyfsFeILpr/wH8Pta8W+IfCXh+30O7+Ok/hvSYdN1rxz4ov5rzRtH0/UtWl1JF1q91CLTtLjsqh4Y5hTyWfDsPF3wajk9XPKvElTBrjSjaedVsswOTTxsq7yf6y7ZbluEw1PDut9Uo8lWtRoQxGKxVWssRi6eKxOW4yvgMfPEZRl+YZXl1T6s4fV8DmuNwuYZhRUIVIwqyxOLwWEqTr1o1MQo4ejRhVjQhGmvnnxX+3Z8Hvib4N8Y+C/iz/wR9/4OKfGNrrv7RetftL+C/EGk/shfFbwL46+DPxAvo0ttHufg/wDEbwx+05b/ABC+H39hWbalDDB4W8U6RojJ4i8SaXYaBpPhTVB4YtvYwfBGZ5XU4cxGV+KfghgsXw/w5mPC9TELi3A1Y55lWbZlm+OzDCZ9hZ5CsLm+FxGGzWOVTpZlRxlSpgctyypXxFbHYSljI1Xx6xGI4inWwGMr4LiP/V14jLcRgaVbCYafDmS8M5fg6+Dpu1PC4qOa8NUeI6WLwdPC4ijmmJrVnUrV54nE4v2v4S/8FUfg98DvhM/wS+G3/BEH/gvZo/w+uj4pn1m01H9hXxV4o8R+KNW8c3l/qXjXxN4x8eeKfjzrPjrxf4w8W6nqmoal4h8YeJPEep+JdVv7qS7utUeYRsnkcS+GON4unOWeeK/glWpSyyjktHBYPi7C5Tl2ByfD4Z4TD5XlmXZVkuCwWWYGhh3KFLD4Chh4RlOpW1r1alWZlWPlk2OeaYHD5t/ac8zp5zWzHFU54/G4rNKP1eNHGYuvjquIniqlGlg8Jh6MK/PQoYPC4XA0aVPBYejQp/Pni79rP9kfxZ4Q+Cfgu3/4Ief8HFPw/wBP/Z4+GQ+Cfwp1v4P/ALN3x7+D3jzRPgxJY6Np198KNY+JHw2/ao8NeP8Axn4E1S18PaK2paH408Sa/Hc3+nW2teYmtp/aJ+hfDXE9XOOJc7x3i94FZrieMcVRx3FGFzjPckzTJs7xuFrYvEYPF4zIcbw3Wyb6xgquPxzwlWjgaUqNLG4zCx/2PF4nD1ccLXo4LL8HluEwGY4ehlmZY3OMpq06NR43J81zJyeYY/KsfOrLGYGvjVJRxSoVo0q8aWFVWlL6jgnh/wA9vj3/AMFBPA+hf8Faf+CQvjr4af8ABML/AIKc/Bb4f/sqfBL9pb4deDf2X/Ef7Ho8I/Hbx54d134LeOfCWln4BfCv/hYd+3jzQPA1rfR6t451GXX9On0XQ9N1fWLj+0Z4JFm/pHwFyzMsuxHF+bZxxfwzxvmme5xQzDG4/hTOI50oV3hMRCUMV7PC4OlhJNSX1bDUacaNLDU/Z0YU6VKFNfJZ3g8LTyuGAwdCeX0KanJSx8qkeerXxixWJxOIxNadevicTi8TOrXxWLxFSricXi69SviKtStWnUl+33/D8n/rD5/wXS/8V+f/AI26/pL65/1C4z/wR/8AbHw/9l/9THK//Cv/AO5h/wAPyf8ArD5/wXS/8V+f/jbo+uf9QuM/8Ef/AGwf2X/1Mcr/APCv/wC5h/w/J/6w+f8ABdL/AMV+f/jbo+uf9QuM/wDBH/2wf2X/ANTHK/8Awr/+5h/w/J/6w+f8F0v/ABX5/wDjbo+uf9QuM/8ABH/2wf2X/wBTHK//AAr/APuZ5f8AFn/grH8Nfjl4f0Pwt8Uv+CLH/BdLxRoXhvx/8Pfijotj/wAMKa/on2Lx18K/F2k+PPAWufavDvxv0i8uP7B8V6Hpeq/2Zd3E+j6p9l+w6zp+o6bPcWc2SrU1mOT5qsHjPr+QY7EZllNf2Uv9kxuKyjNMhr1vZe09jX58pzrMsJ7PE061KP1n28KccTRw9alo8BN4LNcu/tLK/qed5bWyjNKP1pf7Vl2Iq0K1bD+09l7Wjz1MPRl7XDzpV48lo1YxlJS+fPjN+2J+yx8fPiDqXxJ+JP8AwRI/4L+3mseJ7fwtZ/EjQfDf7LHxc8CfDn4zWXgef7T4Nsvjj8LvBH7SXh/4d/GO18NOFg06L4ieGvEQbTEj0K9N3oMaaYs4CdHLcasdhsFjOeGc4fiOlhsRSljMtw/EmEp4KlheIcNleKqVsvw+dUIZblzhmFLDQrutl2XYqpKeLy7AV8NviKOKxOEjg6mbZbBQy3F5LTxeHxUcNmlLJMwni6mOyalm2Ho08yp5XiqmPx86mDhilShLH5i6Co/2jj/rPX/FX9v74AfGjw74z8NePv8Agi3/AMHAN/a+NviD4O+K8uoaZ+yt8WfD/iDwZ8Svh9pej6P4K8Z/CPxBon7SNhq3wW1jw7aaFYPaL8J7rwdp9xevqmo6jY3t9r+v3GpxL2b/ALOlClm9HEZVm2b51l+OoVsVTzGhjs+oYrCZzfMY4j67WwWYYLHY3AVsrxFerlkcBi8Rg6OEpYeo6YsPh6mG+sxp43Inh8bkeC4cxmAqfVp5bisny7GPMMFhq2XSw31KVXDY/wBljKeO9gswWJwmArPFOeXYF4fxnxZ8e/2I/HPw38A/CzxV/wAEMf8Ag4L1Lw78NviXr3xp8OaxZ/AL9o/w58Rbv4xeKLO50/xD8VPF3xY8KftaaF8TvHvxA1SyvLu0l8UeN/Fuv6pb2lw9nYz2tpshWqv1api8nxsMBjMJV4eybNeH8khl8K2X4bLcnzzFQxuc4PD4TB16OGazXGRnisxxFWlUxeNxGJx9fE4irVzHHzxNU6eLp0c3ozzbKsVHPcblOYZtPHVcPjq2MxWQ4eOFyW9bF4atUoYfK8PTw9LA4HCyoYHDRweX+xw0Hl+BeH9W0r9u74AaJ+zx8QP2WdP/AOCNn/Bw9cfBr4oQ65aeNtJ8U/s6/HP4j+KdX07xPa2On+I9HT4kfE39p/xl8RdO0PWdMsE0y70TTPFNnpa2V1qcdraWz6pfyXG+NxVPMaGUYXHZfVxOEyTFZdisJhqmAoexryyzPv8AWPD0c0jGMXnOFqZndYzDZrLGUsblz/sfFRq5VGGDjngsNicux2JzPBZvl+Gx+Jp14fWqWNaqYWpXy6WWRxeXx5HTy7G4WhKNfBYrBQoVcLmFOlmNKUcbBVxJv25v2ZZfjp4e/aKT/gh3/wAF3bT4j+F38N3mkQad+xj46034eL4g8GeDdY+HXgzxle/CSx+P9v8AC/U/HPhHwB4g1jwX4b8Zaj4SufEWkeHLuLTbTUEi03SfsF4XHVMJjs1zKlSzGeNznF5tmGMr4mM8XKGYcQYLK8t4hzDArE1Kscux2f5dkuVYDOMVgFh62OweElh603Tx2ZRxnNVyqFXKssyV43JqeW5TgcryrCYehXp0L5TkWcYjiHI8oxVWjRhXxuV5NxBi8VnmV5fi6lbC4PNa0sdSpKvClOn9e/8ABq94r/4Tv9lz/got44/4RvxZ4N/4TL/gsF+114r/AOEQ8eaP/wAI7458Kf8ACRfDz9nnV/8AhG/Gfh/7Ref2H4s0P7Z/ZfiLR/td1/ZmsWt5ZfaJ/I81vnar5qtSVmr1Ju0laSvJuzXRrZroz7fDx5MPQhzRly0aUeaD5oS5YRXNF6Xi7Xi7aqzP6eqzNgoAKACgAoA/i9/Yg+MHxA+DH/BNX/gunq3wf8Q6h4V+NPxC/wCC6v7WXwF+DPiHR5lg1rRPij+0H4v/AGYfg14P1vRZWjl2apoGo+NV1+0kEUphk0vz9hEZI4amFlm/EHAXC8MfXyz/AFs8QuEMmxmNwzjHEYfh/D5rTz/jOrRlNSjGdPgnJOI6nPKLVNQdRq0Wd2GxWGyrLeK+I8bhVjcNwpwRxjxIsLKHtIYnMct4ex74ewlSF1zxx3EtXJsByXXPLFRgruST/UbxV4j+JH/BMD9qj4D+Hta/bH/aV/ae+B/xl+Af7X3xD+M/gf8Aaf8AFXgb4g638N7f9l74ZaL8T7L4veAfGeg/D7wj4n8NaNdXM83w/wDEmg6zda94dv7vxX4eu7O3tdVsFNysfxBTwOV+KvPl1HHUeEPC7EeIuSPDyWFzmlnOG404b4VwXDNbGqNShisPxbheIsZVy1YnAVMVg8x4YxFXCVKuGr43CKMu4exWZz8PlDM/qub8ReJnDfh1jcNUtPLM0wvEPCvGGcYvNMNhak41cHieHMfwzgq+IrUMT7CrlmbVMPjIRqxwWJXB/A//AIKm/tFaL4+/ZL/Z0i/Zpt9Ruvi58EvgL8c9XvP2nf2u7Twx8eviNpn7RMt342+IVl+zdqXij4G+CPhN+0DcfsnaDqgf4j+FJfG/w28eT6Jp0Oi+FPAkiWFrqGpfUYnL6OX8S8WcN5tiqGFwnhvi48IZ5jsLTniM1w2F4U4Lymvj/EjO8rnUhicw4WzHPFjMjzHPchnm2KlnmEzXNsVl+Cpzp5XHwcRmSxHD2V8WZXRWLlxvPPOI8kwvtFh8km8fxdmuDyHgbLsyUauHyniLMclp4HO8kybN3hcFQyjMcqwP9s4+u8Rjo+7+H/8Agq78dNR8Aal+2dqn7G+m2v8AwTMj0j42eJNP+Pml/HbT734/W3w8+EGieL9T0f40+If2fdX8CeHtCh+Hnxe1XwifDnw+0Twz8WvFHxBDeI/DGva34dsdO1G5gsfma2JxOV5RhMZn2X4nBZtnvDWQ59w3kuEdLG1aua8XYnh+jwXwRnFaU8O8FxTxXQ4lyyrh3gqOY5Rk+PdTKc1x9OUamPo/Q/Uljs8xWT5FisNj6eS8V4vhXP8AMcVP6phIf2JiMfguMeIcpnSWLhi8g4Lx+VZlSzSrjKmAx2ZYPBYnHZPgsTKOHweKxtQ/4Kpftb/CqLxNF+0j+wl4N+HviTxb+xb+0B+2j+zl4F8FftMXHj/xHr+lfs7aX4V1vxh8GPjlKfgtoVp8M/iPc6P428OX9prHgxfih4NW6ub/AEJNRudQ0xpLnfNq1LIsNxjRx9bD1s28PocI5rxRLL6jr5B/qzxDxPLhrOszyjNKsKOKxmJ4Tr0q9Wph8TluDw+f0YPE4DF4XDQqVI8uRxjxHj+BXlarrJvETPsZwtw7Wx1H6tnSzt5DjeIeHZ4/KlOpQw+A4lwOAxLShmNbHZFWjRwuYYWtXxNNR5P9qr/gvp8Lv2flu9Q8F/CWL4q+FrP4c/s9S3HjOX4jy+FfDdr+0N+1Xp6eNfg58Crq7sPAHjGXyNL+C+n+J/jf8XvGlnBe3vgLwNZeGodN8FeLNd8Y6dptv15nhMXgOIOIeHk8NCplnH2Z+HmVZji5YingczzHhHA47NfEbOqyw2HxVahkXBWD/wBX8tnUwizDF5vxdxHhuGqNDBvAZlmWH4slxdLNOHOG+IKtOvSlmvAtPxCznKKDw1XH5Nkua4zLsi4RwFN4jEYOlic84s4oxWY4DAYPFvLKOHybh/N+Ia2JqUY4TB4rlvhj/wAF2PGPxN+FOgy+Cf2W/C3xc/aF8Sftp+Av2OvCXgz4VfGfxhafBj4izeO/hdq/xek+K3gr4q/FL4CeAfF8fhXwR4V0HXofH2neIvhNpVzoF9oWoyR39/aS2El1tTwWJzCvwphcrpqnX4ioeJVTG/2zVpYKnktLw2yanmGLzqp9Ulj6uN4ezXE5vwnSw2Io0aea04Z3i8Lh8pzHNsro5fms/XsJhFxZVzSs4UOHct4BzPCf2bSnja2a1OP+L/8AVXBcOxjiPqFDDcS4N4LPcVKhUxMsrxMMDl9apmmAwGZ18blf0T4R/wCCqnxHuZ4Pgl4y/Z08HD9tqX9tq1/Y2i+BfgH406t4h8DX1rpHwy+HPxv+J3x9i+Ius/CXw94isPhX8OfhB45uPFF4998OBfalqtr4b8MCSw1LxjZmwyyb6pn9Xg15bVxH1POsN4iZlxZisRh1B8HZR4acZcQ8E5tjKsIValLH4nOs3y7hrC8OYCpiMv8Ar2P4zy/CfWvq+X4zMJa5s8TktPix42FB1snwnBU+G6FCtVqf6z5n4h5XQzHhvJ1P6upYCphnT4hefY6NLGYfL8s4Sz3NY06rp0sDL9pqxNgoAKACgAoAKACgAoAKACgAoAKACgD+Yf8A4NYv+TYP+CjP/aYT9rv/ANV7+z1QB/TxQB+OXxk+KP7ac/8AwVr/AGOfgBZ/EP4b+EP2XNb8JftDfHHxD4A+H2ma/qXxO8d+DvhR4D8J+CtO1D4x+NddSw0rQdCuPi98YdB/4R74f+CNDuILoeGk1jxD461aSWDw3pS4SlDF5rx2s4n7atw5wRTzDAYHDWhleEx3FPGmEyDhitiqtRfWs1zXG8PZTxpmXI4ZfgMlxGXOjQoZ3VjSzbDnE0lhMj4ZWXQnRqcQ8bZZktfHVlz42rhcn4ezvi7iGODhBqhlmX4fFZbw5k2Iqt5hjs2o58k6uSYb6zgcw+aviZrf7V/gH9vHwFZeGf28PiH8XvjRq37SEfjT4zfsqeCtD8Bxfsc/s0f8E2M6y91q/wAcEvfBT+J/AfxSPhSwtdQ8IeO9b+Jln4v+JHxIuJrXwp4VvPAOm6zNpfPwxjcJl9OWJzzEU8ZkGR8N8bY7xX4rzWcaWT5Rn6yDPcy4QyzhTEUY4f6njcDmq4WpSyGH1/Gy4Zo8QcQcU1qdDEYavU24iw1bFUK0cupVsHm2Z43hHBeF+QZXD2ub517PN+HcDxZmPEWHrPESx2TYrDy4tq4nNeXDYTBY6pkWScPT/teEcLP5X/YP/bA/a4+PH7f3wKvtT+Mn7XCeGPjx4/8A2t/iBcR/GLwP4C8D/wDBPz47fsbeAZNfsPgqf2F9Gn8B6V8a9R+I2n2Wu/Brxpqfibxtd+GrzXPDH/Cd+JLq68X+HdR0R5vR4KwWOp5TPDcQYeUc0wPhTlnEXGmWZ5CdHizCccZ1nOQYPB5rw9hMO6dDK+C8HicVmOBx2AzSMcxweCzbhfB5plWE4hxlStg+TjPE4ZY+tUyStTlgZeJGE4V4VzHJZfWOH3k2W5PmuP4gynizG1ZVP7Q4qxlHJ85+pYvKfa5VXzfKMfUyfMZZLl9Sli/1C/4Kx6N4+s9A+GutfCL9rD9r/wCEnx2+KHiTSf2ff2dfgR+zr41+C3hDwb8Vvi94tm1TWoPFHxHuviL+z/8AGDxHY+Ffh54W03XfHHxI8Q6LqVjb6P8ADjwdqpsNKn1+4sxfeHDDY7G8Q4LJsqxyhmWf0atSU8xisRkvC/D/AA5Rr4/iXi7E4PDvCYzE0cBgsTRo/UYY6nUz3PcRw1w5hMRl2IzaGLj7H1nAYXI8Zmea4O2WcP1Hia9XL37PPM/zHPK+XZTw/wAJ4KviqlTAQxWZ5tClh8vrSwnJlWHxmd55mKxeXZZVp0Pl39rz4AftQ/Dnwj+yX8BfAX/BTv8Abq1/9t740aPp3wf8It4W139n3wv8K9b1LwZBf+L/AI3/ALVfxa8K6n+z14w8WQ+CfhzoOrb73QNE8daXP4jvG+GPwy0zVtJ1rxJL4pX2aio5xxricBkntsvymWGocS51PHKOOo8LcF8O4HIeHMTXpU8NHBfWM94wzmOCw2XYStiYUMRxhxRmmaRlh+GsoxeDwHkYZ1cr4SjmOexpYzG4fFSyfAUcBUeExHEfFnEuOzjNsqyWGJr08UqWXZBltPH4jHZnHL5VMHwbwrWr1MHi87r0KWP+C/2rP25vjX+zj8W/jP4W8S/8FBvjtov7T/7Jnxt/Y6+A37K/7H8vhXwIulftmfDfxjZ/A/SvH3x8+Oekt8MrvUviBbfHHxB43+ImjP4v8H+KvBnhv4Sa34b0jSdDjg8V30FnqnRwZjMLxLxTwjiKWBpSnxx41Z7wTxRwxUqVZZbwDwRh+I8Xk2WUsK0qOLy7M58I4ej4hYHiXMKuLjnmLzXCZTh6ayvCYilT5+JqFTIOHOIKePzCeFwXDfg3W41yni2jhrYvifjx5RnecVacKc6lajjMqyziHCYDg/F8MYXmnl+U4PM83x9arWqrFx+jP+CjhJ/4ORf+CHZYYJ+B37chI9CfgL8W8j8DxXzue2WWYtJ3V6Nn3X1mlZnv8PuUsxwUpx5JyhVco78snharlG/Wzuj+gKvzw/RThPicPiafAHipPg0fAyfFGTSpYvBU3xLOvHwHa61K8ccN74nh8MI2v3um2MTS3j6bpctlc6nLBFp41PSkuX1K1wxEMRUjTp4evDCupiMNCvip0PrU8Ng5YinHG4jD4V1aEMVjKOEdapg8PWxGHw9bFRpQxFelRc5rfDyw8JzniadWtCGHxU6VClVjQdfFww1WWBoVcRKlXeGwtfGKhSxmKp4fE1sNhZ1q9DC4qtThh6n5Z/sNePv20fit/wAE7vEuq23xg8A+Nf2qbT4/ftX/AA7k+MvxX8Jaqngmzsvh/wDtUfFLwE/iSy+G3hLUoZ5ofDXhDQFPgX4ef8JRp+lGSx0fQdX8WRafHdalI+IcTh/9UOBs7y6GJyvA5p4XcJ8T5tUVWjj88jDH8HyzfEVcNiK2HoYDE53i8fLDUKmOxWEp4HDqtiMxWWYpYallGJ8/K3i4cUeIGXY9YXMcVlHHGPybK8HTWIy7JVOhh8khSwk+Spi8xwuTUnWxVdwpV8TmVdWoSx1OviKmZUfgTRP2v/2rviB+yP8A8EhvhdY+Jv2j/iF8UP2vfh98W/H/AMafGP7O8vwp8PfH74gWfwb0CC7/AOEf0Dx38Wr/AMPfC74T6d4h8SeLND1fxb401HVtFudN8L+Gbrwz4Vuxrmv6baXX2OaZVhK/F+Pw2DwlXDZRw94P8G8YPBUsVGFGecZ9l/AOXYfF5rja9RYzFYPCvNs9zCthsNGri844gr5LSxEJ4Gpj6VTwMvzDGYThjMK2Ox1PF5xj/HbjjgClj54OHNSyjKuKPFjHVIZRldLmw1LGVMFwblWR4GFXmwWS5JiM0zBzoyyyhjMP+uH7AHxZ8Y/EL9kHVdSuPHnxI+MHxS+GvjH43fDXVrb45+C/B/gD4zeG/G/w78V6/p+nfCP4wwfDzxJ4k8A+JfG3g2BNF8Nar8S/Bepw+HfiTYpY+OrCzs/7ckSvl+N62Mo8LYbPuHcNl2YY/MuAVnWTYjK6OMw2WcSZxhsJj8DLF0Mmx8KWOyKric+yzE5fmmQVp1Fl2cYXMcPhaqwX1WnT93hWnSnxBmeS53XzHL8Ll/F2Hy/H4bMZYfFY/IMrzDBZLnFKks3wtSthc/wksozihnWT5vSjGdfJ8wy7DYyFTH4XF1q34y/s0/8ABTOz+D3if9kjxp8cv21fil8RvEfxi8F/HfUP+CiXwq+LXh3StK8F/slfEH4bfB7xJ8X7rS9B0HTPh14Z1X4N6x4I1/wdr3w60P4bXGt6tdfETwlM/iVdN17VbGx8RXH0OLjkuBhxJQy6P9s8I5Z4d4TifhjipTWIznP8/p8VeHvDdLDUKlOpRpZliOJ1xpi45hkNLC83DOfrhrKqcco+vzw2ZeWnm2Jq4OvjZRyjiip4m1uGcz4Wi1QyfLuE8VguOcRTxVR1/bfVsHklLh7I8ywvFeIxyp53lH+sGYVamPw6lVyb2/8AYj/be/al/b8+OP7eng3SPj/8O/gBJ46/Z2+AXj79i3wnY23gX4teJvgD4S8b678btGu/F/jjwdba5YweIvjTqGh+H/CvjTxx4W1HWtR0b4bah4j8IeF9b0+6/se+0/WOVcO1sPwtjcPm1SvLP8n8TMLgeMMRlFSEsPQyOpw5wPn2O4a4bzSVCrQVDC0c2x3C74slhcZQrcW0s5zTLYVsDDL8HR0/1jwtbizJamXU6FThvMeCuIq3D0Ma6lOrnGcYTN8ZluWcQZ1gZSpYmEMTicJWzvBcO06+CxNfgyGApYuWCzLEZhjYfMP7WPxI+Kek/sn/APBbz9l7x58S/wBpDxR4O+GH7H3hXxd8L9H/AGxrLww/xv8AEkmr33jfw38R/i14B8T+C/DulaF4m/Z78Uatofhqy8MQ6hql94l8OeLbXxLaXeg+ENFv9A0+77sgq0s44fpZ28DgcJicLxu8up4TBrEU8yyPIsx4byjNMoyri6liKs4TzWvmMOJKuUY7CvFfWsswmIw+OzPF43AToYLz88p4nKs5oZVLHYzGUMdwXj8bi8ZioUP7MzrPsoz9YDMMbwtLDwX1bC4LL8fk8c+y/ERwtOjXzPJMRlmCjh8VicViv2h/4Jjf8o2P+Cev/Zjv7Jv/AKoXwDX61h/93of9eaX/AKRE+ZWy9F+R9xVsMKACgAoA/FL/AIKaX/xt+HN34k8feD/2wvi74Q+KPjHQvDXgH/gn/wDsm/AbSfBseqfEf9oSBNTv9cvvijoniTw34ru/ir4MvL6bQZfGdzqM/hnwJ8MfhjpWu6rqMtlrF7Hrj+NhnmUM6wmBy2pTzfiTNeJ8txWHy7H2XDmUeH2CWR0eIK+d0aPs6uDwlFS4lx+acT1cZTxUZYnIcqyL2WY0qWGzDvxKy6WXPGZlKrlPDmWZPjaebY/CNvO8y4oxtbMHk2HyOpyVJYjH1aUMqwWScO4fDV1jMcs0x+be2yvneXcV+2LqP7U/w6+IHg7UPDv7XvxA1P8AbA+L3j/4Paf+y5+xx8IdM8KxfB608B6D/wAIPB8f9b+OHhfVfDev694i+HdsZPiLrvjD4w654k8OQ+F9NuvB3hzwQ+m+KUtLfWPZyr6quOcBleCr4nOcDU4xx+b8V1cdGMMuyLwgea1cPh5V6dPl/sjOKOQ04YfJ8VHEVM24l48xEKODoVsohXy7BeBiXj3wTUzHOOTKsfS4JoZblNHKlB5lnHi9PKcTiY08HUrSqUs0y6pns8B9ewMqVLKck4PweOxuY1I4mssfW/SD9tDQ/EOp/DDStYm/akuv2R/hB4J16Xxr+0R8TdBm0HQ/F918K9C8Pa3LN4c8L+P/ABNa6ppfw5a98USeHrzWvEsWjX2tT6FYX+h6HPpuoatHex+NmlbD4LEUMyzPMMRhsjwWEzH22CwfPDG5lnWK+q4bh+mqlCFbFYihQrVMXL+xsBReNzrMp5XhaVSVCOIwWO97A0sXi8NWwGAwtCrneNqZfChia0I1sNgcDRrrE55UhSqzp0KeIq4GjOhRzHGynhMqw88VjatH2tOjiMN+V2lax8YtZ/4J9+Jf2nPjt+1z+3b8JPBHws8afGbWvgDqPgGX4M+B/wBoH9ob4DeIfE+kaN+zbafF/Q/HvwI8XQ3XxK8aXxstF8AC30DwXrepaX4s0K/8Z2NxrmoXT23RndDOcHl3CHtcNif+IhZ1lmT8N4vhHD1sHhMFPjXPOKs0wHDGExkaNHE0cszirkmP4ZjxvLC16uW5LmFDO5xwtCGX4inHkyieWY7MOJ4YbMIR4Ky/G1s7w3FWMVSvLD8O5JwjgMw4zzDA1pzpVcfw1hc6wvE+K4dqYql9fzPLKOXPD161DEYSdbG+K/g3/gpP4F8I/sS/BObxx+318XNQT4afHT4u/tVfFf8AZj1X9mPR/iQvi64u/B03w3+EMvxN+PPh/wAI/By4sPCEOu+KNPtoLXRbLxd46TwzBqWl6DaRX1yuimbVqOG4hziFarmtTh/g7gHK6cM5yjD0MNg+KeJMVn/LnmfSyzFzxWZ4mOEynJsyxOX5DlLxOY4LDZ7k2HxuIxU6WIxeJ5sA8VWyHA16NGjTzLi3jmpiYZdm1d1sx4V4VwvDWZywGSzxWEhQwGGxGNzPG8PrNM2zGMMtqY3Ls+/s/wBiquAwRwkPxF8HfFr/AIK4/wDBuH8RfAPjn4gfErwl4o+Av7ed5pXjj4sQ6TbfFDXzB+y94psNQn+IttoGj+H9DtvHFtqlpe2Hiq30jRdO02DW7S+isrZbdIyfyL6V1L2XhfxM4rAOhicBwfmGCr5XKtLLsbluZ5rwxmOV5lg5Yl/WHh80y7FYXMaft40q1sVapQw870Kb4alN11Sq/wBowxWDzTiHLsfh81jRjmGAzPK8zzPLs0yvErDpUObKcxwuKyyDoyrUpUsJCUMTiotYmr/XfX+Up96FABQAUAFABQB+S/8AwVN+In7Wnwv0v9m3xR8EfiV4L+Gfwhn/AGtf2PvBfxeaDR9W1f4u/EG0+Jn7T/wy+H994A0LUJZrTwx4J8CX3hzX7+68Wa55XiDxPr4RPC9hZ6Dpl3qOq3X6N4VYPhvMuL6OWcRYDF5pUzDKONI5PhIVadDLMPisq8NeOeI5ZpmranicbUweJyTAQyvLqCw9F4mvPMcXi5LAUcBi+biKVShwJxnj8tao5plfDuZZjVxtdOX1PDwxuR4LBLKaUGk8xxNbH4z61jMY3RwGEw9OGEwmJxmPWNyjwj/gq1q37VX7Omn+Mf2r/A/7R/7R9ppGi6l8M7f4VeA/hN8OvBrfszfs++F9B1bQm+MXxM/bWF1p/jXx/wDE/wCHWvWN9rV/reu+E9Gh1bwL4U09IPC3hvTtS03UvG83t+EX+q+aZ9w1wnnWS8P1lnXEvsuI844jzHE0cTmmTZhVwWX5VwpwTClPBYTI+KKtSpiYZVjsfjXh8z4gxuB/tPMcBlNGOXS2zrD18Zked4nAfW4TyjhDN55ZlmRQp1eJMw4vp4HiPM8Hnsp4r2lDG5JgJYPIcNjsihh3y5fQzOVHB53mea0KeF+PP2hv2+/iN8H/AIrftS/FDxt+1Z8VvCHx3+D37WHwf8Jfs7/sT6JoOizfBj4t/sb+KNd+Dekf8LDl0CT4falrPjfSvibovjXx7rWpfGy18d2i/Dvxdp+i+F7K+0d9JPh7XfsuAeBcFndDw0yLD8M4DNMJxfjOI8m8SuI8ynXpZxwVxNLiLijJcpyyFSOOw1PIK+S5fg+Fc0yrB1cJOPF1XH141VmFDHOGD8fijHwp5dxRmeGxsMLl2TeFOE424IzDLk6uG4pzbA+HtPjDO60pzhWec4KpxPQznhbNcvox5+HeGsuqZ8lgsRD+1z91v239B8R6t8K9L1h/2r7v9jv4NeBvEUvjn9o/4qaDN4e0HxldfCHw/wCG9enufDXhb4ieKbXVNI+Gcl/4qfw1ea54qj0W/wBbl8PafqWg6BPpepaxFfw/hHDWLwWCzhV8bkUuJqlTAYrBZHkcViqkMVxPjsRgcPlFbEYPA2xmb0cPSlmCo5JhpQnmOaVst9pKrh6FfB4v6WlQxeMw2IwGV0qX9rYyvgY0cZiIQrUcDllDEfWc8qQp1Z08NRxVXL6M6FLM8bKpg8pw88XjqlH2tOhicL+T1z8Xf+CiI/4JAftJfGj4dfFm98Oal4aH7U3xD+B3x1/aZ8EzSftG337GHgrwr4p8S/B7xfeeCdA0nwToh+NfjKHSoLfwz4i8d6ZobaR4H1PQ/HXivwt4h8XQz6FqX6bxDlvCWD474Ey3PcppYbHVss4VwXiBw5wljKVPLKHiDmXE2HwEsljjJ18wo5fgMPkmKwc+LqWU1cXKhxBQzPJcnngaddY/K8eDY4bM+Is2w+T155tk2K4kyvCcI5jnH+0ZfUwE8jylcSZrQXs4YzO8nw3FSz2XB9LMFQhm+VfUMRjsZVytUqWYJ+3B+0b8d7c/sNeA/CHj39rrWofGv7GvxH+NvxH8D/sJaL4X8RftQ6v8QNC8JfCpPhv8SvGr+LtA1LS7L4IQa7rPjHStYtotS0668WfEPVvDGly6N4o0m21Ozse2lkWWYTifx2xNHA8LYOHCefYXLOFcZxo8VS4ByWrjuJ+KqOKy/NIYSft8RmOJyzKcFVybDU6GN9hkuVcUYuVPD4ingcQfMcBYqrmPht4MY/Na0sRiOLa3D9LiTETqSjn2d5ZDgrB5hmj4eqqdOnQxGGzXMcvxPEGPqzwcsP8A2jkdGhjqP12vh8V8Q6r8UPFfxq/4Ky/8G0/xW8eeNPCXxE8eeO/2K/2oPEHjrxr4FiNt4V8ReNrv9l74hjxdf6XZtp+ktp3/ABUSalDe6W2k6U2l6jFd6edM082xs4f6y8C8ny7IOMfFnKMnwNfLcnwnGEFlGDxFR13TyqtgcViMuqYfESr4qWKwGIwdahictxcsViZYrL6uFxEsRXlUdWfxOMxWMxfCmHqZhUrTxtKrmGBxUcXSjQzHD1stz2tl88FnFCFOjTw+e4B4X6lnuHpUqdGhnGHx1KjCNOEUv6vK/qA+ICgAoAKACgD+Zf8A4KK/tZ/tJeAf2pf2kF+GfxX/AGhNL8P/ALOvhL9lvUfAupfBnw1oOsfsp/BTXvGfiO61T4wXX/BQLUNS8Jarrsmk6j4In0fxELbw1ca7J4R+F00XiiKz8KatdJrd35fCmKVXPMPisxrNYDEeM3D/AAfiMbm7hQ4Qr8GV8t4Np5zkGVYiPsqkONP7SzbP8K8xqTjRwufZvwPgf7VwuHhmuGw30ea4HDPKMHhcNh6lTF1/DXjLiOWCylwq8Y1OJsJiuJKPDGa4bD1JToy4blLKcBChgqkHUzN5TxkpZdmPJlyn+/3xuf4z6p8INdP7OniD4aaH8TtUsLD/AIR3xj8RtO1vxL4J8P2F5JA2reKY/D3hy70+88W3+maO91qPhvw/Lreg6VreqR2Nrquu6dpstxPWHFkswwGW5jPDVZ5csDSzKrmVeVGNTNMHg8Fl+OrTjl2Grx+qf2tLF0cNhac8epYTAxq18dVwuYywkMrxvjcP1sDiXg8RiqcMzjiMPhquEo4bEuhl+YYmu6DoKvjacamIpZVVjUnVqVcJTni6tJRo0J4adb65h/zg/Zi+J37X3xa/4I//AAG+KXgX4p+Dpv2kvF/wPh8Q+LfjR8X9C1HxLHYhI9fm8S+NtP8ABvh6TSbPxH4yt4LSNvC/h3UtU0Lwqt80EmrXUum2LaXqD8VcTWyPhSpm2Tv+zsLgfDDh7iXMZUpyrZpJLwsy/P8AERy/EYhToxzTM84lThXzTGwxEMHDF4vM1gcwxFGlga/bwbh6GJ4rzvLM2TzOrS8T+OuHsto8qweXVHgvFTOchwNLHU8PL2+HyfA5RRlyYHATjiK0cJhcspYzAU688ywnyd418Sft8fGn/gnZ/wAE5Pib8JPEP7QfjTxL4z/ZAv8Axb8RvEfwQ8ZeGPCPxE1b9p3xR8BvCt/+zz43+JWpa9r3haz1L4P23xGn8S6h8S9MlnvfC9xdXehT+NfD+qeFbe9ih9vjKhicr44zP+znQy/B4Ph6n/q/Xx9SL4Wy3iKPEvBGKxmK4uoVHUlisqXBtPiu0q9DFUIw/tGNGEeIsRw9UjnwvWyuvl2JjnX+1Qh4mYqjxDRw9OrDO8X4fYOt4h4HM8v4Tnh4x+qZ5/bi4Jhg1hquGxkcNQlGhXjl9PNaVb3n9gv9vzwp8bvj74+1D4r/ABx1UeJPine+CfhD+zr8LNO8PfEb/hT82gfD3wx4t1S++I//AAmNt4ZPwh0r4o/tNeJdC+KXxJ+HnhbW/FVj4/8AEn7O/hL4b6/oOgS6Nc3FxP0YCeBzHCZjVyqni3Wz3Os54uwuCzKFWhi8i4P/ALNyTH8I8LYJY2FL65m+A4Dzrh3xC45wWWSxeY5NjOPI4HiCFGjw7hp0fHxuFzTKaeSYbO/q9Orw5w9lWQ5/jcHOhVp5txxjs2q5PxdnOLjgp1Hh8iwPHGW4jwu4axuNpYbLMTxFwpxHHJcRWrZ5OhLov+DZr/kiv/BUn/tNb+25/wCon8Ba+Lr/AMet/wBfan/pbP03Cf7rhv8AsHo/+m4n9J9ZHQFABQAUAFAH+cd8Gv2/v+Canwm0T/goR+yZ+2p+0t+1X+zf8SPDv/Bef9qD9tP4deJP2XvAnh/xDrqz+E9Q8KeFvh/e6lqvjf4V/FzwZLa2HjPwnrustodz4ZF/HqegeHtTN3HbYgueeFCdLOMozyhicRh8dkkM7jgvZ+xdJPiDIcx4YzGpUjVo1JurLI84zbAUZ06lN0YZhXqR/fxoVaPTHEr+y87yirh8PiMHn+FwGDx6rKrz+wy3Pcp4jw0aMqdWmo3zPJMvnWU41IVqFOphqkHSrVYy+sB/wVj/AODfHW/A37Reg/FT9tL/AIKL/Hf4m/tN/BvV/wBnrxz+0f8AGLwZdeI/jX4X+COv3DXeufDL4ULpHwj8PfCP4ZeFtbupZrrXrPwt8JrOXxDePDfa/Pqd7p2k3Gn7VKOEngqWXwwWGo4afFHCPFecqm6863E+M4KznDZzkmXZ/isRXrYqvkVOpRxOCqZTga2Aw0MFmubfVFhcbjZ4yMYfE4vD5jhszeKrV6+W5bn2XZHRq+yhg8gq8R5fPL8xzjK8LhqeHpLPXBYOvRzXHRxuJhVy3AUZupgadbB16upf8FaP+CB+s/GHS/G+sft0/wDBQnWfgtonx88H/tQaP+yVrfwst9a+CWifG3wFYafY+Fda8N65qvwjvPjd4U8G6ZJpdnqq/DLwx8WtI8EvqaSRHSxoE8+gyaUZN1pYnNUs+xNJcfRy3E5q5SxGXU/EuhxJheKqTr4R4StmdOpheLM8w2WRzipj1ltHFR9mqlXD4arR4qmGpLK6WT5cv7HwMsl4N4fzCllyhCGZZZwJ/Yf9gQnRrQrYfA4qS4cypZpjcro4LFZj9XdSdWlWq1qtTl/Bv/BTH/g3k0PwX4j+D/jf9tb/AIKK/F79nr/hUvxW+B3wl/Z68ceDda0z4Y/Af4bfGESp4l0/wTD8P/hx4L8S+Lde0O0m/sfwB4r+MHiL4ka14H0K3tNP0SeKeKa+uOevSq4vKng8bi8Vi84WX8HZZQ4sqTprPsDh+AcyybOOFcRl8YUo5PhM1wea8OcP5jjs3p5S8dm2IyfCUsbUngJ4zBYr0o4r2GcLM8Hh8PgcHPiDiDijG8P4aE45NmeccVUM4w3ELzBOo8xr5Zj6PEOexp5PHMKWXYOpm+MxOGowxUcFXwftfwF/4LYf8EJPhR4v8YfEr4r/ALav7dv7XvxS8TfBe8/Zw0jx9+0f8H47+/8Ah/8AAjUJIZtX+H/gfw/8MfhX8NPB1jJ4qubLSdQ8d+MNV8O6x4z8a6loulz63rk1taR2QWeYXC5/w/xlkOMw1GjLxCo+x4xzbBQVDM81p08HmuDwWFw8puthMpyzK3nmcYzLcpy3C4fAUsxzHEY7EUcVXVCVDkyt1MnzHhPG4CtWhh+BK8sTwjldSpKrgcpxVSeAdbHzcv8Aa8xzOvQyzA4CeZY/E18VTy3DxwWGnQp1cU8R4/4D/wCCmX/BuN8I/wBkf4a/sq/CD9qX9uj4f6r8HvjfY/tJfDn9pq1+F1xrP7RmlfG7SbG/8O6V4z1vXNZ+F918O/FlvafD2/PwnPhfXvhvdeGpvhja2XhptMWS1h1FPUzPM8xzDNOH85o4r+zMw4ewmfYGhUwdKlUp5jh+L4ZrLjR5zTx8cZ/aGI4uzHOsyz3OsXKUMRPPK1LGYOeEpYXD4WnhhsHgaVHiXC4rCxzHB8UTyaWLw+Lq1ksuhwziMlxPCdDI6uHqUa2V4fhWfD+VQySjSnONGlRrxxKxU8bjZ1/fPh1/wXK/4IQ+CPFf7PfxG8Wftj/t8/HX4j/s7+NvjV8UtJ8V/GfwP4k8UT+PPiZ8cvBS/D7xF4n8VaXbeA9K0Pw7a+F/CLX+hfDfwb8KdP8Ahv4B8HWesaoyeGNQuryW6OFPEQy6rVxeV5dhoVKXAmZ8CYKhUnUrVo5dm3FmRcbZtjamaYqdXMMTnuc51w7gKWMzLMMTiqFLLalfLcDgcHgoYOjhHWpVcbha2Cx+MrVqeM4tyHi7FzjSw9Cm8Vw3w/nfDmT5dRweHo08HhcmweFzyrjnhsLQpY3FZvgcBmOMzDEYiOLeM8P/AGL/APgvd/wSK8Nftu/tf/8ABR79oXxF468C/Gr9oe48LeB/hl8MfC/w/wDiX8TNL+E/wv8ACfgjwL4S8R+IrvxFN4V8M6P/AMLI+NWofD/wtfeMR4e0drTTfDPgvwVoZ1rVLiLVCFkMaWQcJ4zKKE1PM+J+IcdxHxFWhSUaOCwrxWIrZJwrl9ef+018FgsTjM04hzivL2GGzHiHOZulg1RyfA4qvpn9s64jynGOnFZXwjkEMgyOcrxxOb42pjczxWO4mzHDKdShh69LB5jDh/IaEZTxWAyinmUq9eU85rYfD/rz/wARbv8AwRe/6Kz8Zf8AwwXj/wD+RKyKD/iLd/4Ivf8ARWfjL/4YLx//APIlAB/xFu/8EXv+is/GX/wwXj//AORKAD/iLd/4Ivf9FZ+Mv/hgvH//AMiUAH/EW7/wRe/6Kz8Zf/DBeP8A/wCRKAD/AIi3f+CL3/RWfjL/AOGC8f8A/wAiUAH/ABFu/wDBF7/orPxl/wDDBeP/AP5EoAP+It3/AIIvf9FZ+Mv/AIYLx/8A/IlAB/xFu/8ABF7/AKKz8Zf/AAwXj/8A+RKAD/iLd/4Ivf8ARWfjL/4YLx//APIlAB/xFu/8EXv+is/GX/wwXj//AORKAD/iLd/4Ivf9FZ+Mv/hgvH//AMiUAH/EW7/wRe/6Kz8Zf/DBeP8A/wCRKAPxE/4IVf8ABfr/AIJwfsH/AAP/AGxfA37RPj74jaF4h+Mv/BRD9oP9ovwNB4e+FHizxTb3nww+IfhH4RaP4Z1G+utKt5ItO1O4vfB+tpc6PckXlmkMEkyhbiPIB+3f/EW7/wAEXv8AorPxl/8ADBeP/wD5EoA+dm/4ORf+CEkn7VM37Xs/xx/aUuPiaPgCn7OelaRP8EPEr+CfDvgmTx7N8RdX1bRNL/4RQa1D4s8Ra6ukQa5f3viK+0q40vw1oNta6JZzwXl1fRhYyweD4rwuGqzpz4vr8MV8wxiVN4zCLhDBcUYTJsPl0pU3Qp4enU4vznH1qeLoYyVXHVKE1OFCk8POsXJ418Nqu70OGKnFFbA4WPu0MTieLFwtTzHE47erUrUMPwlgMJgHh6uGjQw+LzJVIV6mJp1MP8Tfs3f8Fdv+CGf7NfiLxtf6V/wUl/4Kd/FDwR8VPEnxR8XfGD4RfFj4PfCPU/Avxg8SfF3TtZ07xXrHxI1rwV+yj4E+LPiK/ij1gNod0fidbT6Rb6PoGiQSN4Z0m20QctTLsBiOD63A2OwkMfw9PhjFcKUMPiKuJp1cFgsfb+0Mfhq2Dr4VyzvMJSxVbMc1xUcTiMfjMfjcyxnt8zrRxlPqrY/Fy4pnxjg6v9l55PPcvz518DCn7ONTKalOWV5ZSp4yOM9jkmW0qNDB5fllGUKGCwVGnhcN7KnzqfI+Af8Agrh/wRc+CGgy6j8NP+ChP7fHj/4mfCz9nzxt+zd+xRrHxt+FOnXeg/sa+B/HNlpOlXGo/Di18I/ASwHizxbo2m6H4fsoPFnxa074jeJNU8PeFtH8ISatptjd6pqc/rVsfmOJlmWKxGNqVc/4mrcMYPi3i2pCEs6zXh7I89wmcYvL/qlNUMogs1rYdZhnUMFhMrxOfZrQwtavmmXujh62F4qGGy2lissvgI/2BkWZ5zxHlXCVCtVo5WuIMxy3MsDSq1MdVeKzSNDCUMzzDK8neJr5nhuHcvzXMKtHKs1qtYer99az/wAHHf8AwQr8U/Hr4C/tG+L/AI/ftM+JfHv7O3w1+I/w+8BaXe/A3xCngs6l8V4vBtn4y+Jeo6NF4TGqP8RbjR/By+HdM1Sy1+y0jTvD/iTxVYLoc0mrLdWyp1oYbOOKs3wVGGGlxTlOCyCeGvKpRynJMHn9XiOpl+UylarShmmYwyaWbzxNTEyxVPhnIY0fqrw+LljeWGHr1Mi4cyXH4yrjP7AzWln1XG2jRrZ3nVDh7GcOUMbmtOF6FSODwua51iMDQw9PDxoYvOMZVnKso4WOH0P+Ikf/AIISS/tUf8Nd3/xv/aS1T4k2fwLH7P3hzQ9Q+CPiiXwL4N8G3njhvH3ijVfC+kx+F4dasvFnjjV7Xw5Z+LdVu/Ed/Z32j+DPC1lZaXpz2d7cahz5fbLafEsaEYzqcU4nhmtmOJqxUsTTw3CeGz6jlOVYOpBU1SyxYjiXOMzxNCrGvVr5jiKdZ140sNh6FLrx18euHoVpONHhufEeIwOHpqKo1sdxPDIaGMzHGKcZzq43CYLh/D4DLZ0qlCnhcJjs2hKlVnjp1I/Lutf8FrP+CE3jP9pDR/jr8Tv24f8AgoN8WPAfg/4yP+0R8OP2WPiJ4A1rxB+z98Pfjd9jW30/xnotvJ8PYvijqOleE75ZPEnw8+HXiP4maz8OPh74ou7zWPC3hawYadb6a8j/AOEOdDEwX9oZpl+F4gy/JM3zH97jslwPE9bMpZrDDyo+woY3H/Us4zTIcvznNqOYZtlfDeLlk+BxdGnCFVPOX/bNGvhZXy/A5ish/t3A5dKVDC55/q3Ty6GXUsXCUqjw2Ar18oyvM87yzLHgsBn+c4GlmWbUMVWq4tYn5b/bI/4L4/8ABOX4z/8ABZj/AIJh/to+BfHnxFvfgR+y78Mf2oPC/wAXNavvhV4r03XdL1f4pfCr4geE/CEWk+G7mBdS1yK61nxDpkV3PYo0djDJJPORHC5HnZph6uKwNehRSdSp7LlTaivdrU5vV6L3Yv8AI78rxFLC46hXrNqnT9rzNJyfvUakFotX70l+Z+s//EVT/wAEfP8Aoqfxe/8ADFeO/wD5Fr5H+wMy/wCfdP8A8HQ/zPrv7fy3/n5U/wDBM/8AIP8AiKp/4I+f9FT+L3/hivHf/wAi0f2BmX/Pun/4Oh/mH9v5b/z8qf8Agmf+R4B+zz/wcN/8ERf2avhlq3wq8C/Gj9ojVvD2sfEX4yfE25vPFvwY8SX+tR698b/ib4u+K3iu0guNH8MaDYrpGn+IfGeqWfh6CTTpby00WCwt9Sv9WvorjUbrnxXC+PxfDuT8M1IKOAyXg7KOCMLWhWpLF1MqybKKeTYXEYipJSozzCphacamIq08PSw0sQ3KnhKVO1JFPP8ALaWd57n0alR4ziDiLEcTYym6U/q1LH4mGFhUo4WCSqwwiWEp8lOrWrVk5TviJXio/NFv/wAFhv8Aghp4Y+B37Mfwi+FH7WX7ZXwm8V/sfW+qWnwH+PPh34LabrXxV0Sx8RaZf6L4s0bxPp/jD4UeIPhV4z8O+L9JvxaeIdC1j4bGxkl07RdW0tdK1zR9P1SD2cVhc/xObwzmKoYevLhXAcFY/D0ZU5YPNOHMvwnDuGo4XG0sQ68liY4jhbJc2o47C1MNicJmuFlUwsqWBxGLy/EcNHHZDTy/MctqOviKGP40zjxAo1KiqQxGV8U5znXE2c1cdl1WhGly0aEeMOIMmp4TFQxdGvkWY18Fj1i8Q1jI9h8Kf+C8f/BIr4BaZ8IPCfwo/av/AGnJvDel/F34t/F39pPWvHPwb1bU/GP7SviL4t+GvGLa/qvjifR/h5pOn22sy/EXXPDvimxPghfh7onhzTPDNt4f0vRp9IW0020xxGT4nGRhl1fLcPh+HcBwFjuD8jyXB43EqlllfEZ5kuY0Mzhi6+KqZnVxzoriyvjMxxGY4mriMy4hxdaeEnUxNHF5U6eb4Sj9dxscxxVfPs24syniLNc5xGGoxq16OW5TUyj+zqeEo4aOXUsthl2B4eyjB5Zh8FhVQwOU4Kssw58HicLnXn/w2/4K6f8ABCzwx4r8P6z8X/2rv2xv2tfCXw48LePvAvwU+Fn7T3wS0v4h+BfhP4Q+JstovjHToms/hRoHiv4o6pfaPZW3hC08T/G7xN8Sdf03wbE2h2l8j32r32paQy/NFhMVCtgcuxOZ4/K8kyTMc8qQo08djMq4fxuXZnl+H+q4d0cnwtevm+TZLnebZhgcsw2PzTOcoy/HV8RF4eNJutmmW1MXGpRx2YYTLaWeZrxLh8jw8639n0c6znBZzluLxDrVlVzOvg8Pl3Eef5dlWU4nH1ssyzAZxjMNQwrSwssNDff8FP8A/g2ibxT+0R4s8Lv8Tfhhe/tI/Bfwl8EPElt8H/2bv+FVQ+A9A8IX/irVYPE3wn1DwN4C0TxF4N8b67qfia0vfFOrvrmq6frsvg3wSt1o4g0WWK+5aWVcR0MBisFhsfjKFSvxflfGtHHxx0Z43A5rkuG4cp5XhML7b2mEnkuExnDOEziOU43C4zDVs0xubVsQqtDHSw0Nv7V4elmeW5nUweFqPLuHs54aeClgeXB43A5/LMqeaYjGRhGGJWaV8uzbHZNTzLB4nB4rD5VUVChOnWhHEHzp+1X/AMFaf+CWnjD9kv8Abg0rw/8Atc/tZ/tV/tb/ALRH7MH/AAzr4M8ffH74O+HvCf8AY/gjQ9Rvtb8NeAdGtPhX8LPhT4D0LT73X9UvvEHirxLqeg33iLxJrZgudU1k2djpmn2Xs4TD46hGth6WXZfgKWaZ5heIM+rYSdZzzPMcDg6+Ay5ulWxNejgsBlOFxeYU8sy3LqWFw1CWZZhXqxxGIxM6y8fE18BUhhG8xzLGrJsnzDJOH8Li+WVPLsHmuIy3E5pOdaFClXzDMc0qZNk0cfmeZ1cViqlHKcBRoyoQp1VX+2/2JP8Ag45/4JefA79jD9kX4K/ED4i/E+x8efB/9mH4B/C7xtZaf8HvGGp2Fn4u+H/wp8J+E/ElrZala27W2oWlvrOk3sVtfW7GC7hRLiImORTX3tHMMPClShJz5oU4RdoveMUn+KPEUo2WvRdGfT3/ABFFf8Ejv+in/Fr/AMMh43/+Rq0/tLDd5/8AgDHzx7/g/wDIP+Ior/gkd/0U/wCLX/hkPG//AMjUf2lhu8//AABhzx7/AIP/ACD/AIiiv+CR3/RT/i1/4ZDxv/8AI1H9pYbvP/wBhzx7/g/8g/4iiv8Agkd/0U/4tf8AhkPG/wD8jUf2lhu8/wDwBhzx7/g/8j80/i5/wVf/AOCO/wAUf2ovEn7XOif8FDP+CjfwZ+KniHwJoHwzt4fhZ8KPhTL4d8J+BtBJuX8OeCIvil+zH8TvEPhjT/EOsyXHiPxZDYeJAPEeuTR3Go+bb6dpFpp3n5fLD5ZLPJ4bH5hfiLMMNmGae09hJ1ngMNDC5dglOOHjUWWZfTjOeDwEpyoUsVicZjuWWNxmJxFXfMMRTzJZGq9ChH/V7CY3C5d7KNVRjUzLEzxGPzCpTnUqUpZnioOjgquPhTp13l2EwmBjKOHpcksCT/gqJ/wSAtv2g/iT+0x4X/4KX/8ABTrwT8TPizH4NsvG1z4e+FXwTu7K+8P+BNNtNM0DwfY3Hiv9kzxN4j0bwdGLe41K58NaV4gtNMm1zVdY1tYI9T1Ca5rvyjH4LJq+KnQi6+Bx/F2O4xx+UYqEngMfjcbjPbQy7G1MPLD5nicpy3Lo0eHsoo1sxnjMtyGhDCYbHQrzxGKrcGNp/X6WA9vicR9cyzhnB8L4PMoum8ZQw2FoKOIzCjTqUamAw+aZvmDq55nNbDYGhhcfm1b2k8HDB4fBYLC7v7Rf/BX3/gk/+15Y6n4f+N37dX7aeg+FPD/7Stl8e/hHo/wt+DvhVYvD1poXgnwvo3hbwl4s0/4j/ALxx4c8V6L4X8bWPinx/wCG9L1fQdTk0jW9b0+7udd1m90PSrmw87DSw9HE8MZxLHZhHPeG3xm6OJh9XqUPa8R5/mVbK8fCNXCXp5tkHC1fC5DlOY4aGDxOW4evmNKNTGYt/wBtYruxWIhicLnmVujS/snO8LwxhsVRvWjVqwyTBU3mOHn7OpGH9nZ9m0aWOznLq7xuHzCvl+Gqr6lgMVWyOh6ldf8ABa3/AII9eKPhP4O+Evxc/bW/bo+Odj4M+Pfw3/aAtvFvxO+E/hj/AITDWdX+FXinQfGnhLwF4gk8B/BHwN4YvfhvD4l8O2Gp3mmW3hey8TXEpmVPFkMYt0t/VWZ4FZnwlm8cPCON4Pq5ticFNRr8uY5hmuS8UZDHMs1i6z9rjMrwXFNaplUsE8BQoYvKclxGIoYqWHxax3E6allvEuU1K9Wrg+J8Dh8txUZqlzYHA0cdlGOr4bLZQowVOlmDyj6rjli44x1cHmWZ0KTo+2w88L0P7QH/AAXb/wCCTfxn8ceGfid4I/bZ/bT/AGbviFoPg7xB8N9R8Q/Bv4O6fqFl4r+H/ibULDVdQ0PX/CPxf+GHxR8Grq2nanp8eoeF/GmkaBpfi/w7cz3kVtrE2nXtzp8vlVFgqtXNlPFY/wCoZ/l+By3O8thP2dDGUMtnmU8FWw2IhFY/KMfShm+ZYWpjsoxeDr4jCYt08Q6lXC5dXwPovG3oZfT9lQ+sZRmGKzLKsZKm5VMNiMdQwmHxtHEUG/qmZ4DExwGBqzwOZUMTRpYjB0a2G9hz4uOK+Gb7/grz/wAEs/hz/wAFE/8Agj38TvgZ4q+Jln+yx+wd8Mv2r/AXju+1j4d+MLnxbp5+KvwQ17wT4Ovfsd9D/bPjDV/EXizUzfeJtWgRnF5fXuq3gRJGA+D8d8uzPxE4FzvI8hw2Ejj8TheH8BlmXwccDgMFl2RZhkkMDl2Fdac1RweW5NldPB4OFSrUqexw1GnOpUqNzlx5RCll1ZTqYjE4qpXxua5nmGNxUlWxmPzTOsZjMzzTMcVKEKcJYnMM0x2KxmI9lSpUY1a81Ro0qShTj/QD/wARXX/BHL/oq3xg/wDDD+Pf/kSv4O/4lt8U/wDoW5X/AOHnBf8AyR9T/a+C/nn/AOC5f5B/xFdf8Ecv+irfGD/ww/j3/wCRKP8AiW3xT/6FuV/+HnBf/JB/a+C/nn/4Ll/kH/EV1/wRy/6Kt8YP/DD+Pf8A5Eo/4lt8U/8AoW5X/wCHnBf/ACQf2vgv55/+C5f5B/xFdf8ABHL/AKKt8YP/AAw/j3/5Eo/4lt8U/wDoW5X/AOHnBf8AyQf2vgv55/8AguX+Qf8AEV1/wRy/6Kt8YP8Aww/j3/5Eo/4lt8U/+hblf/h5wX/yQf2vgv55/wDguX+Qf8RXX/BHL/oq3xg/8MP49/8AkSj/AIlt8U/+hblf/h5wX/yQf2vgv55/+C5f5Hgn7Rf/AAcY/wDBDz9pvwV4Y8CePPjV+0TpGkeE/jB8F/jXp1z4R+Cviaw1KbxV8C/ib4Z+K3hLT72bWfDOv20nh/UfEXhTTrPxHawWdtqN3os17b6ZqukX0kGo2/r8PeA/i9w3nuA4gwOU5HVxuXYfP8PQpYvN8NUws4cRcL55wljXVhRxFCrKdLLeIMZXwrhWgoY2lhqlaNehCrhq0YvM8Bjcmz/JKtSpHCcR5TPJsbUp05LEUsLPGYLHOphZyU6cK/tcDRipVqVen7OVROk5OM4fLX7QP/BZb/giJ8f/ABz8XNduf23v28fhx8OP2kdB8KeGf2nfgR4A+FMDfDT436J4P0s+H7Ozu7zxr8KvGHxC+GLeIvCpTwf48uPgx43+Hs/i/wANQwwXrwasr6zJ9Dwz4S+LPDmEynC1ODeC89fDfENTivhXEZzmLdfIc9q1svxbxEXl2ZZfTzfB08xyzBZth8rz6nmeAoZlRlONF4PEYvA4isZm+HxE4YrCYvEZRmscircMzzbLqUFi6mTVq2a1405U8XSxeCjmGDlneaQy/N6eEhmGEpYySjXlPDZfUwU3jP8A4LM/8EPPHXxOvvEWuftoft0S/AvWviT8MvjF4g/ZBf4Vf2h8AdW+JPwgTwq/gXUIbjWfhhqfxf8ADng2y1TwR4T8T6p8LPCfxT0L4c654q0SHVtT8OTRX+tWOqbZR4W+MeU0cNVXC/COO4hy2XEksk4uxmaP/WDKZcVyzSWbV4zwuZYbL8yxlKWdZp/Y+OzrAZjicljjZLAVKf1TK3l/nY2WT4nLZ5RhXUyvLcXw9lnCebYLAU/9mzXhzKaUMLh8tnRxUcTTwCxmXU6eUZ1ispjgcZnOVUoYXGV5TqYutiuX/aL/AOCzf/BIP9sTwgvgv4/ft9ftxaNo3hT9qnWv2i/hjB8Kfgv4TC6VptlDbJ8MvAnjCw+JX7O3jfwr4y8O/DvUxqPinwtpWr+E7ufRtbvNLk1HX/FuqeGNM8SSrhrwj8UuD8wyDO8k4R4Vq51lvCObcN5hiswzaq6eLxmb5vmNatn2F+pZzhcVgM7hw7XwPDqzLBYrCP6vTzGrhsJgv7RnTh6GPzXA4+hxTldR2yTiKvwvJYWFOtTrUcFkvD2TUM0yio/aTp18pz3irB47P8ywWK+uU8a/qVGbw+B9vlR7/a/8F+/+CNup/su/GL9lf4r/ALcH7dXx70D42eEviL4G8S/E/wCK3wc8Pf8AC2tH8K/Erwk/g/U9J8M6l8O/gj8PfAtrDo1lPeah4el1fwBrVxb6rfXMmqS6tYi3sIPHzXwO8TswzbI82wXBXBfD1TI8RleLp4TJM2xUcHj8ZlOdSzrD4vMY5rnWa4idapUVDA11hMTg6UsBhaEKdKlivbYutrkWe08hzKOZ0MZiMZVpYuli8PQx1KnLDYX2NClQWHowwlHCVfq85U3iJxqVqlX29aryVYUvZ0qfBfFD/gt3/wAEVvFuv/CPx78Kf21/21/2a/iv8I/gm/7OFr8UPhR8B/DWua/4z+Cc0uhXj+DvGuh/GD4NfE3wPd3dnrPh+08R6B4m0TwroOv+H9euNQmsLwaZf3eky+ovCfxexGK40lnPCvCud5Rx9nVHiLiDh/FZ3icJl6zrC1s6q4LH5ZisszbBZxl9bDUeIc2wH7vM5rEZfi3RxKrV6GExWH8rKJZTkvDnB/DmEqV6lPgPD/V+GMxxdONbG4WFXLMnynMKeNpwpUsvzLD5thuH8kq5hhcTgXQljMrweIwkcJyVadb88/GH/BWv/glb8P8A/go//wAEg/id+zv4v+Kn/DJ/7CPwU/aX+G3jrV/E3w/8X3PjiDUfid8LfiB4d8P6pcWd/bRar4v1nxP4u8ULqvifVrK3jiW/1PUL94La3Hkx/wBF+DuScZ5LmHFmccd4bLcFjc8x+WVMLhsoqUqmAwmX5XlH9k4DL8HRo1KssPg8twNDB4DB0qtWrWWGw9P2tarUU6kvns4w0K2Ar4fC4nFY/FYvHZnmuPxuYVIyxeYZtnedV89zjMMVUjTo0vb4/MsbjcZVjQo0MNTnWdLDUKFCNOlD90/+Ip7/AIJB/wDRUfi7/wCGN8c//I1fvn9o4X+eX/gEv8j43+wsw/kp/wDg2If8RT3/AASD/wCio/F3/wAMb45/+RqP7Rwv88v/AACX+Qf2FmH8lP8A8GxD/iKe/wCCQf8A0VH4u/8AhjfHP/yNR/aOF/nl/wCAS/yD+wsw/kp/+DYh/wART3/BIP8A6Kj8Xf8Awxvjn/5Go/tHC/zy/wDAJf5B/YWYfyU//BsQ/wCIp7/gkH/0VH4u/wDhjfHP/wAjUf2jhf55f+AS/wAg/sLMP5Kf/g2J+bXx0/4K5f8ABEn42+OPjV4gt/2x/wBtn4VeAv2pLDwvpn7VfwY+G/wb0iPwH8erXwn4ftPB1o2sar4x+E/i74i+Ab3XfA+n6f4F8Y33wp8b+CLjxH4VsLS2ka01WIaweHBPLcKoYXEOeZZJR4qhxrh+H8bTtl1DiSNbKcXVxCq4WGGzGrl+MzDJMtzPHZRXx1XL8Tj6E5ulDD43McNjPTqUM55sNjMNRwuBzzB5FU4aw3EGHkpZjSyaVfN8TQo+xxE6+WzxmW1s+zaWVZlUwE8ZgVjZJVKiw2A+qfb/AIR/4OWv+CQfhKbxrGv7Qv7R+vaF4pvNNk0LwnrvwR1I+Hvhho2meFNH8LJ4V+Hkei+DtG1S38PXJ0mTxDcx+LNV8XaqNf1bVHttWttHOn6Np++ZYrD5vluZZfmWKxOKq5tWz6rjs0qKKzKrDPqlSdTD88KUcIqOXqrUp5d/sbrRpyf1ytjZ2mvJwfD2Ky6eX/UMLh8Jhcsy7KsuwmX0qreDhHKZV3TxUlUnUxDxeKp1aOHxbWIWHlRwWE9hh8PUWIqYjzv4F/8ABwJ/wRH/AGff2Z/Bn7Kvgz4z/tF6n8PfA3w/uvhvpOs+J/g54gvfGdxod3DfwSXWo6jpXhfRdEm1VU1CYpPbeHbSzDLEWsWCuHy4ongOLMixnD+Y1a1HBY7hHB8GVauCj7PFRyvA8M4bhWlXpzrwxNJY+WX4WnWqVZUZ4d42U6kcLCg44ePblmXZrlWd18+w9KhPGV+Lc64znTrVFLDLNM94mx3FWLoRhCdOqsBTzHMK1HDUnWeIhgo0qdXFVq8Z4ifJWX/BeL/gi14e/Yq0n9h7wR+0p+1R4Q8CaD8C9H/Z70f4i2Hwe1lvixZeCNK8M2ng2XUotbh8J2egW/i/UPDsE9vJrmn+GbGKxvrt9S0rT7GeC1WHr4mx2A4tqVlnVOFbBY7GZZVzfLaUKtPCZvlmDxWEqY/IsXec68csz3BYaplOaqjWp4qWX43FxwuIw1eVKtSWRZZmvD2NeY5fCj9ep43OM1wVfETp1Vgc4zTEY/H4bMKVK0aVWWUZpjYY/A4fExrUKksHh6OOhiqLrxq+PaV/wVq/4IG+G/jp4I+L/hL45/tPeEvCXgTXPhd410z9n/QfglJbfB6f4jfBT4P6v8Bvhd44m83wDP8AEWzufC3wu1ZNBTw5pHj7TvB+o3eieH9Y1DQJ7+yu5NR6MPnSpZvm2d18VVx2NzLN+Ls+w7xNKMYZRm/HuSZVw5xdjMvjhoYdyWa5NlMcHTw2OljMLl/9pZzWwVGlXxeGngOStw9jKuSZfkUaFOlh8JkvDfDeKxSxE6uNzfI+EONMX4icPYLMa2IqVoTq4PjLG1s5xGYYenQzHMJQw+FxuKrYWlKlU/XT/g1S8f8Ahv4r/so/8FDPil4OuLm78I/Er/grz+1n4/8ACt1eWkthd3Phvxj8N/2d/EWh3F1YzgT2VzNpmo2sk9pMBLbys0MgDoRXzVWSlVqSW0qk5L0cm1+B9ph4Sp0KFOWkoUacJW196MIxevXVH9QdZmwUAFABQAUAfwU/Bv4g/tOeA/2Fv+ChVr+yJ8TvEfwp+N3xC/4Ojv2g/hx4a17w1cx28+rv4h8PfD64t/CGqiaKaO58P+JtY0vSdO1qzdNtzZO8bHaSD5U8xqZZxXwdj5YapmeXZOvEDi7OOH4xc6fE2XeH/hNx7x9U4erU42nOGbVOGaWEjyOM4ValOpBqUEe9l2BwGYcPcb0MdXWX/WMq4QynDZ4m41+HKnFXi34b8G4rP8HNawxWWZZxFmFanKzTXPFpqR+r/wAVv+CiXxd/aE/bl/4JKXn7O/xK8S+C/wBnbxPcfAvW/wBozwlod3FDYeP/ABT+2B8Ivjb4+8C/DPxkNjO9x8MtB/Z/1zV9T0lpYXt73xnpM10ilYCPsMqy3D0PEzjjB1MR/bHDOW5Zxxw/wlKKSwWc4/hzw1zLxCzLiOjKo4U6qhk/FPhLjMlxDnGnT/tTMPfSc0fBZvj8fT8NMglXof2ZxdWzfhLNOKnTt7fJoYbxl4G8K8RkEZ2c1hs4z3EeKeV5jBRTnPg+jFu94r2rwX/wW68Q6r+1Rp37POvfBv4BeKrvxhbftMweGfh3+zZ+11oX7SH7RvgTxN+zr4K8XePtN8JfG/wf4F+HX/CofDPiz4vaD4OvYNA8KeDvjX401zwd4hvtP8P+I4Lu6Gozad8jhMwqYjhLiTP6WEqZljsi8MqniTSoZL7bHZNjpYbMuGMsx3CFDOZYajUxubYKvxVhebNcpy/MspxU8vzKGB+sUJZZi8w+1xuVxwvEeUZPUxuGy/BY/wAQsq4Cr4zPG8tx1ChnFPN5YXjF5W/bTweRQqZPL22Czivlma0sHj8FjK1KhXhjcuwub8I/+C3vxD+In7Jn7Sv7So/Z0+DPjTU/gh4P+E/i608A/Aj9p/U/idr/AITvviX4qPhfxb4B/aY+H138DfDP7RHwH8S/s9xH/hK/ixq//ChfGPhvV/CVnreofD+61+/0LUdLi9jNqVHLcHltaGaZXXoY3jbLeEZ8VKtOrwFLLcxpYaquM8Pn2CjjMRRynDTq18HWynOcDlGdfWYYCtVo4fL8znjMu8bAzqYzNsZl8svzKjWw3CvEnEf+r9SlQw/GSx3D1GtVocMPJsdXweFxWY5+oUI5ZmOV5jmGU061WvhKuIniaGDp5p63Yf8ABWnxhffsUQ/tQx+G/wBhvz7j49D4ML8TZf8Agoh8LrP9jaHw1LpP9sW/xgu/jReeEofiZamQsvh4/AGf4Ip8fU8XkafN4Qg8OFvF0cZtTngK3ClBx/s+pxFhc7rYlZu1KWGr5NiM2oYbC5HHJnmv+tkuJqeXYbGZNiMrlTwuX4XMKv8ArJWyjFZRi8JVeWzWL/1llyyxqyKnk9XDwyuM4VK0M3eUxrrOo5zDK5cMrh6eY4qObVcwhVjj1l1OXDsc2lm2Dpw474H/APBY74pftS+Cvgf4S/Z2/Z6+EHjD9p74w/FL9qr4fPp+tftBeK9I/Zl0bwt+yDf+HbH4gfF7Svi3afAnUviR4l8LeNJfG/gC3+Hfh/8A4Uvo+u3N14skbXZ9M0/QLrUL7aeExmJhluLyzBVo4Sr4cz8Rs3wubzp4HNsso/67Yvw+wnDdKhR+t4bFZvmfEWW5m8PiauJwmCwuU4GrjsaoYl08unzrG4PDTzmhmGKpzr4PjnJOBcoqZVGWLwub4rPeAF4krNp1arw/1LL8p4b9rHMIJ4qtiM1hQwWXSr0MWsbQ9Eh/4Kh/tG6d8TfGPg/4mfsYeGPgr4d/Zz/ZB8J/thftjX3jn9ouPXfGHw18La5qXxq0jVPBnwo8PfD34UeKvDfxU16Bfg3f+KfDeqa344+HdhrvhnUILfWrTwh4iZtKh8rGZpl2DynjniR1MTXyPg/G5Zk9ChRw8Fn+a59n/h3k3GuVZVLBVa9PLsHWwOcZquD+IaizbFYXDYt0M2yfE51gpVqVL08Pl2Y4rOeDuFqMMJLiDjDHZvDCYmeIqQ4bpZRw/wAc4PhPH5ysf7CWaTo5hluYYbiHJcNUyahXnTWIwOZLAVaVOtX5n9gT/gs1H+2H8ffAfwT8SeAPg3ox+NPws8U/Fj4b3/wO+OHi340at8P4/CkOh6nefDT9ojT/ABB8D/hTovg3x5e+HNcGq6XqfgPxH8Q/B19qWieJvDserCTTdM1TXvpqOTVrcTYOvWpVM04UwmDzDHYrAKVfhvMsLiM2oZFjaOT5lifqeYVcblWa43L4+yxeUYWOa5Zi3muFlh/qmLwNLwa2bUJRyDHYOnVeV8R5lXyvBUMeo4XiDCzjk+Y57gcxzHLKMsXhKOXZll+U42NT2OZ1sRk+YvA5di6deWYU8TT+av25P2ldC8B/8FDf2rdE/aA/aF/4KRfC/wDZ/wDgr+yV+zF8S9Eg/Yj8OfGPxH4I8DX3ivxB+0InxH8ZfFi8+F/w08f6N4Rtr2w8I+FTY6x48udD0ma30jVJY55rXT9Ue1+FyLGUpYPxCxWNxWNWKwHinhOHcsq4mVKhleFy/FeGXhtmODy3CYvMI0sqhjcRn+dY+tHD18TeVbH0/awUK9Ln+rzXDYiWN4BwOX4bDThmvBee5pjqNCMquZ4zH4PjTNMDTxP1fDOeOrYbD5XQdKvUw9GSpRpUfejNx5vdv2ef20/22/C3wD/Yr+Cc3wztfjt+15+1Tc/tK+N/hdrH7TXxI0X4PW+l/sjfB/xZ/avw9+Kf7Q/iX4L/AA5+J9tN8VPEHwu8b/BvSrnw14A8BzHVvFPiifVNcudCOm60rfYY2hmtTM6GTYjLsqwvEfDHhpkXE/inQwVevhsuy/iipi8s4dxWQ5BQqU8T7TMMzz/FYiOIjKvRyfKK2X51PDVauBo5bha/zOExWVRweZZzQzHHYvhzPPEH/Vrw2lVorEY/M8sx2R5pxH/aWYV6ksK6WT5XhMhzytg8RiISzXMculw/h50JY3HYrFUOq8G/8FYfjv8AtC3PgH4V/sr/ALJPgnxJ+0+vgD4/+Pfj78MvjJ+0HffD7wJ8Jrj9m/41337PHivwF4Y+JHhT4PfEK7+I/ibx78V9G1rTPhzqs3hDwb4eHhiyXxX4sudDeVdBry41njcDiOJMkwuLzXhPC8H+H/F6qyjh8DxDmcvEbD8T4jJ+GMuyutXqYCnnmBjwZxPTzfEY7N8PlFDFYDB4fDYvFQzSGJwnqyovBYiGT5xiMNgs8xHGXEvB1KeH9vjMjw8eFcs4VzrMeKMZjPZUMxeS1Mq464NxODweEyrEZrWlnVelUo0ZZVXeI+e/g5/wVX+Mf/Dy746fsWX/AMMfEmuftBfF/wARfsueKvAn7OPxU+Kvhzwf4N/ZY+Fkv7LHgz4gftC32sfEbQNJ8eaN4o8Q6D4j1HVRpHgL4Z6f4r1n4g+I7a+1NZvDXg+x1jxTpfscO4bB5phs4y3CY6OZYThrxA8TMbn/ABW8PWo4ihwRgcL4c5bwrh8tyqr++zLH4rP84xOGpZdHE0MvyZY7F4vNs6w1KrlizTzM/rY3K/8AV/NcbgamX1c/8P8Ag/AZLkNOqq+EzLjqvxn4vf21icXmsIxoZZl1HhvI8qxNfNMVh/7Sx2GwuV4DLcixeZSxeEwP1p8Bv+CqPjL4yft9+Pv2OtT+D3wh8C6d4N+I3xa+Hk2jeI/2jrbw1+1fp+lfDOxubzw58bbz9mr4gfDnwMnjn4J/GL7JI3gzxD8DPiH8WNQ0DTLzRdc8X2VhYX+p/wBgedwwv9YMhq5zU/cyWV5hmUqGAazL+w8bl/E9LIFwvxZRToZjkmeYzAVZZ/Qxf9n4nIKcaUsonmksViMvxOO7eIr5JmeHwEE6kJ4rIcMq+NTwNPOKGecNRz2tm/DGJX1nLszwOS4+a4ex+AxOPwOe1sVTxWOw2WexweIw8f2cqRhQAUAFABQAUAFABQB/MP8A8GsX/JsH/BRn/tMJ+13/AOq9/Z6oA/p4oAKAP5rv+Cnv/BWrxL4D/aa+FH7Mn7Mfxa+GvgHRvgx+1L+x9pn7cvxO8T+K/CWn6nDoPxf+NvgTw+v7PPw70rX5nm1HWJvA+tal4/8Ajl4vtbVdN+G3gS20rQ7nVrLXfFkqaZy8I4mnnfGXDtbEVKcuD58ScT8HRhSnGVbPuKct4D4uzrGVcQ43+p8McK4zKMJlOKxUqlGtm3HGa5XlOClOlkeeYfEa8TU5ZRwjxJTw9Nz4sqcIPibCxlzL+wcjnmWXYPL8VGCTWI4i4krYv22S5dUhUVLhjBZxndelD65kGKl6Z+1zrX7Snw7/AGo/hrF8LP23vin8R/2pPjp+0l8Mta+AH7HXwz0zwRH+z34O/Ya0fxB4MsPjZ4o/aB8JXHhjxBrb+G7PwZ/wsHVr749ar420PVdS+I2r+CPCfwvitp7ceH5u3hKnOHEuU5NjIVM0p4LGcR5n4tY7HxcMFkHC2JfEC4dw2VQp/V1kOfYeFLhnKuHMBKricz4l4io5zjcxpYvIp4+nlnNxPVhV4XzfOcuqUsvVfJMty3w2o4Woq2M4h47WDwNfEVq1VKos6ybE4+rjcfn01SpZTw1wXHD/AO0UM6lhcbmP0P8A8FcPjR8S/htpP7I3gL4a+Mvjjo6fGr9pBvC3xH8D/sl6do+qftefEb4YaD8LvH3ijV7L4HR6/pOpaTpNp4a8U2Hg3xF8U/Elxd+G7jSvh3a6vb6b4jtNT1KzsNS8ik6mI4uy3AVI5jiMso8JcbZ7jMPlMY+1w+YZXDI8JkOa51VnyRpcMUMfms8urwVaNXG8S5rwrgvq+NwlbG4aXqVIvD8L53mVFYCljoZxwhlOExWac8sLKnm2cSea5bltOCm63EuNyXA5jiMrjUo1aFDLcvz3HzlhauDo43DfMfwJ1z9q79qj/gnz8LPid4h/ah/aosm+Dnj39pbRfjR8Nf2ePAnw70f9vX4p/wDCD/EvxL4N+Cfwg+IXiXxLbeHPCXw0+M/w08PQ6RP8ePD+h+FLC28deK7VJoPGFn4bW8m8Vd2dOvh8t4X4lqJZpiM08MuHMZGhwWow4cxvHWZRyzDZ3xRhIY+FSvmOSZZiMJn+Anw9Uhl+Hy7Pv7SeJy7FRyvBZHhuLLFGrmfF/D2HlTy2ll/HeNo4bFcWOrUzbA8HYTJ6+cYbI6ksNKVOhj8/q47JMfkufKeYYnE8J1crhDE0sZnGJzel5HoHxy+LvxO/4J4fs/ftW/tRf8FFPjH8FPCvhDwB8VPhz4s8F/s7eFPDvgn9q34v/thWPxZ1rwJ8Mvhr4osdV+HGoXfiL4z+E9L8PN4B8W/Af4f/AA30TQvFfxqk8Ra5M2r+ALLTkgOJ3iaUsDjuHZYbPeJuL+AvDuv4e5XwzFYrhbOOMcw4ZqZnxlneWYDG82IzPhzNc9lgpZas7rYHB8IcN4HPJ57hctxTq1Mq2yaOFq187yvFKtlGScLcecax4szPi2vTo5xk3AuBzGjDhXLs3zDAcuHy3HYbKMRLG43MMrljsfxJUxnDlDJcTi6tap/bPyT8Tr39oXUv+Cyf/BtjqH7WNtbWf7Sl9+xh+1XdfGy2trbTLIw/EKf9mn4oSeIEvbLRFXQ7LVxdMf7cs9DVNEtdZN/Bo6Lpsdqo7/ESnllLE5zSyj6t9TpywMJfUatavlyx0Y4JZrHKq+JlPE18njmn1yOUVsTUqYmrliwtTETnWlOT4uAqmMrPBVcb9bbnjM7lgHmFKGHzOeRvG5n/AKuzzehThThQzmpkH9mzzijCnSjSzOWKgqVNR5I/1OV+PH64FAHyj+2N4Z8Z+JvhJGNA/aYf9k3wP4e8Tab4t+Ovxe09fD1h4nsvgn4bstU1PxlovhPxp4sivfDvw11XVpYdKS88fX+karLonh+HWk0yKx1W7stW0/mqV8FgsVhcwzerV/sXA0swq4rB0K0sNVx+YVcDWw2Q0alelCpiZ4Ojm9fDYrE5dgfZY7N5UaGW0cRCGIrUa+8KONxWGxeByqjTlnOOWCw+AxNWh9ahgaP9pYOtnGIpYWUo0amNqZHSzLCYDEYtVcJl2KxNPMq+HrfVIpfg3e/tL/tSD9nj4LWNp8YP2uPGHwe+On7fPjXwx8BtV8FeHPDUf/BRP9oP9hzQPhHq/iPSfEngm2v/AAXo9lFpMHxPsJvFV58QPE2keCvF97+zpb6Rqt3rUet69YjWfpHhMTLNeD8Dn+WrBZ5Q8PePuIeLcnyinKhHKMzwPESwvAOM4wo+0eGy2pS4bzPJMFxRleCqwpPjrNchy2rgalWed4KHzc8VGnl/G2O4fzCOOySHE/h7kXDucZrNYunjq2Y0MLPj7LuEsTCk5Zr7bGYHPZcK47F08TTWUZZxLj8PjVgMFk+ZUv13/wCCXvxb+J3xt/Yv8O+I/iV441TxR8TdH8b/ABs8AX1/4/0SzsPin4Tj8E/FDxf4e8FeE/j94Y0ew8K6fZ/Gzwj4PtfDNh8VdO0m102wv/EcN7e6df3VrqEGsXXPxJhq88qyDFYGtlFDM884E4ezKrmuT0a+L4XxHEWKyeFHNczyTDV61DEVcqp5/RxtOvl86mClh8fhcxy2NLL4YeOHw+2RV4xzXifBYmOZVMvybjPM8Bg8BmlSnQ4hw2RL6nj8vwmaYiFOvS+sYrLcbRxuU45LGfWcgx2TY+tVxtevVq1fzS8ZfEz9uT9kX9oy/wDhJpXxu/aK/aG+J3jH9j39qnxxb6h8fPh74L0n9n39of8Aap8EeAdF+Ifwr8IfsYeHvA2l3epeCtU8LtL4nh8V/C7xP4rs7HU/BenxxadN468R6VqHiO14auJoYjhfj+GAw08F/q7w7w1jsqlVlLNONsLCnxPgOH+M+NZp4ejgs8yHDYHMaeJqYCng6lfDZ7mHDdHA5TgsnxGL+s+nDD1IcT8A4jMMTGpg+IOPMblmdOgv7M4Rw2S47JuIMw4d4SxFSpVxOJynP6uJyzARwOc18UqOMyzL+J6+Y5pWzKpl+Cp/J+tf8FNvG3wM8AXtt+z7+2d8Vf2sfFnxN/YY8dfEXxx4j+M3hnw9qEP7P37Vmk/EL4CfD+G+0W2tfhv4MsPCU2j3Hxr8Q3XjP4Ba0NZs/Bj+FPBQu9H0SLWbt/En2NXh7DZ3xLmfB2VezwHDM+PvB7IuE+MMHiI47MMbwxxx4i4ngviCpQzOpUqYfP8AEYjJamU5plecSwqhgc6eOoQlVpTqZXlnyeW53i8BlGQ8TZ9TqVeJ/wDVzxQzbjPgutSeEwGAzjg3wqz7xJy/AVsvoxp4vI6WHzfhfM+HY0KWKhPOcnxc8Y51q+AoZlV9S/4KLXfxX+BP7Pf/AAVD/Y88W/H/AOLn7Rnw/wBV/wCCXun/ALSfhfxJ8cL7wrrvjzwh41f4jeI/hj8QNKtvEXhfwp4SE/hPxclr4b8RaToGoWdzF4a1Kz1y30KW10i8jsLXlySrhs2wnEdZZfhMDV4U434Wy/LqmF9v7WvkXGORcQ46hl+Y1K1ar9dxWS4/hHG1KGZSjHG4nC51GhjqmI+p4aa0zWjjsvhwpVq5jVxseK+FeN6ub0qqowowzvgzH8BKOY5Zh6NKCwOGzXCceSoYnAU5TwlGeT4WrhYUqtfGOt+tn/BMb/lGx/wT1/7Md/ZN/wDVC+Aa/VsP/u9D/rzS/wDSInzS2XovyPuKthhQAUAFAH5Vf8FDPiF+1V8Ovin+xJe/DL4i+DvAXwF8Wftkfs0fDP4naVp2k6pqXxW+JUvj3x3f2OreE59YupLfw54R+G0Oh2VtPqR0621nxP4s1G6bTJLjw3oun3K+Issic6nHeRYLMmq+W5jlniPSwOXUE4U54vKfBvxE4npZrm1eT560suzLI8EsqyvD0oYf28nmuMxlWthMHg4dmLpRfCue4rBpU8dltThXFYrF1vfccJjvEvgHhz6jltGPLGnVxuGz3HvMMfiJzdLC0IYHC4STx9fGYX46/ba/4Kl65YftlfAb9n79n/4q/DnwV8K/hR+178Cfhj+2L4/1zxV4Vs9Y8Sa1481OeS8+CPgvTdZlef8AsLwfoELa38bfG0EdrbeHtS1Hwr4MttWh1N/EtnBhwZiVn/FuV16sqdThfEPxF4dyrCU5qWJz7iXJfDbjTNf7Yqwpt1MPkGRcQZXluQ5R7V05cS8W42cMFTr4bI+bG4cUUZ5Rw1m1CjGdPiOjl/B/EuJrVYONHKeHc0484SyilgsPz2+s59n+W5rjM3qwpwq0sm4Sy/E4zFuFbO8BUwv6Tft+/tsaB+x58L/Dh0i48Iar8d/jf4iHw0/Z08GeMfEun+FvDGu+O761NxceKvGviHULm1tfD/wt+HOls/i/4h+IZZ4hb6LaRaTp7y69rmi2l1wZpicXVxuE4bynE4TA53mlHG4mWPzCzwXDuS5ZCM854jx9GTUsUsvp1KdDLMppKWLz3PMTl2UYamliMRiMN1YSOEoZfjeIsxoYvGZLlTwcamHy3lljM5zHMZyp5PkOXVpXoUMTm9aE1PH12sJlWW0MfnGJcsPgJ06n54/sx+N/2kf2vP8Agm7+z38add/aw+MniPXfBM/xtuv2i9I/Y60P4azfH745+MNI+IPifQfAHhXwd4s1a7tvD3w60vQbP7D4guvDEWh6ffeKdDfw6lz4g0jRoLyDXvR4hjHDYHhjP8Bh8+ngsb4VeH+Ny7KMF7CWNfFmecKcIYrNc6zuriIVIZvPLMRUz6jmGUQWGw1HOK+KxGLw+PngcPldPky+OIq5hxZkOKxWR0sfgPEbjDCYnNJ+3eXw4ZyPOOJ6WGyvIqcZOpg6Wbyw+Tf2Xm1V4vEzyvD/AFXD1aFTMamZ0vOf2Y/jb+0r+3Ndfsz/AAG8V/tU/Fr4WaloH7IXxn+NXxZ8afCKz8KeAPi7r3xf8LftEXXwK8GeCfiuniT4cy2ejeJ/hJp2i6svxh8JeH/DGh+GvEfxO8/CX/hCGwhvIx0cTjcDxTxNl+Z5fz5H4d+C+Y5LUyeLr8I5nxV4gcNcbZxxLxLh8Ni+bEY/h2OacD/VMjyfHvDTweEzDM6OPwuGzLDUqOXwp0cFPKspnhcdKlmXiT4rZTjKWcShDibL+FuBcRwhLIcjxWKwUlhsLm2Y5dx5l+NxmbYL6zVxGGy/L62DxtejjsVicZ498Jvjb41/aL/4Kbf8G1Pxj+JFza3/AMQPFvwK/wCChkXjXVbKyt9Ns9d8U+GP2e/HnhDXPEVtp1pHFZ6fB4i1HQLjXI7Kzijs7RNQEFpGlvHGo/HvpVvC1vCXNMxweFWBw2f8LeGnFVLL4zqVKeXf63Q4K4nnltKpWnUr1KOXzzaWCozr1KledKhCVac6rlJzkdHE4PNczynF4p46tw9xdx5wr9ekqcamOo8J8U5/w1hcdXVKFOisVjMLlVHE4tUadOisTVq+ypwp8sV/ZjX+Up9yFABQAUAFABQAUAfzl/8ABTH/AIKseI/An7R3wu/Zq/Zp+Kvw48CaZ8HP2mv2RLH9tr4leJvFPhXT9Rt/D/xc+NngPw/H+z98PdL12Z5dR1u58E63qXj742eLLW1XTfhx4CtdL0e61Wz13xY6aZ+3+EXh7hc+lS4j4kwGNx2S5vheP8j4Qy3B0a9X+1eIcg4D4qzjEZ/mdWhG2EyDIszyvC5Jl0J1KeIz3i/H4fDYWFXDZJmNPE8XF2IqZPwzn+GwUYy4pfDEOI488mnkOSVcyy7B4CtCnZ+34h4hq4r2+VYCpCpGhwzg82zmvSg8ZkWJl6R+1nrP7Rvw/wD2mPh0nwv/AG0/id8Qv2nPjh+0V8MtX/Z//ZC+Gum+Ck+AfhP9ijSNf8F2Pxq8T/H3wrceGte1mbw1aeDv+Fg6xqHx21Txnomp3/j/AFbwR4U+GMdrcW40GfHw9oZHjMN9QznhHArh3h/KeJq/inxhnMsYsywuZ4qln8+E8DwxXp18JRyvO44iHDWW5Nw7DD4vEZpiMPneY53HE5VUxVTBY8VVXPh/NM3yzFRwVTFZTluX+G+Dwk4VcRnvGUcJgq+KrYmajV/tnJ8RjKmNx+eVeSllnDvCEcOliKOcSwuMzD6b/wCCsnxh+JPws+EvwF0X4X+MPih4e1T4t/tR/Db4ceLfDn7POnabq37UPxC+Gdzo/i7xB438Mfs72es6Rq+lW3jS1tdCs/EfiTXNQ/seLQPhronjbUbXxFo2qR6fcH5LwyyvLs34wlh82wtHF4HAcJ8X55bGVZUMlwWYZblkaeS5pxRWhWoVYcM4bOMZgcPjIUKvtsVmeNybAqhi6eKq4Ov6uNqTwnDXEWY0J4GhjcO+G8HgMTmUZTw6q5rxZkmDzDBYGkozhiOIsx4elneH4do1qNehDMOXGV4UaOEqY3CfCnwl+K3xT+KP7FrfFL9pD9v74u/sx/A39m74+ftReFfjhfajp/hbwN+2xc+GPDXihdK/Zu+EXxm8UJ4PvrTw18XtF0jVNOvvFPhz4e+C9T8S/GKfV/hzBoXiDWv7Y1F/E/3Gf4DK8qz7hyWU8G5dxXxFxj4f8MT4ewPDn1jHcF5lxvjMwxGF4gzbIMrdVYjNcLTpZZisneW4uvgcuyPiShxJWxuAhgsvwlPA+dl8MZVx/F+S4fmwOFyvi3AYueL4lap43KOBVwZgc4x/tsdWq08LgctzPiDMaedZVxLiKuLqx4Fjg8LHFYfMsViKlCp8BvFP7cn7UHiv9mL9lb47ftBftFfs4axafsafGr9qfxJ4r8HWvw4+H/7Q/j2O+/aKHww/Zej+M4n8Ca5oGg+JPDXwgax8W/FnwR4e0LQrDWPiHq8Wn+JrJbXT7rRG34lwPDfDmX+IvGeVZTwpm2Z8O1/CjhX+yqUsdm3AuW8ZZ9wZxPnviPi8qhLHxq5rlNPiPhj+ychlWxdfB0MBUzKrl1WrGeX4ujGHxFFUuG6OFePxfD3FnHXii8szHM4zw/EOK4A4JnwXHh/C+3jTw88Bic4XHKxjzCeFjnE8tynK/rDoYvFZoq3wV4c+Ovjr9pX/AIKmf8G23xo+J91a6j8RvF37Lv7ctr461ixsLbSrPxB4s8JfB/41eCde8TWumWUcVjp0HibUvDlzr8dhYxRWNouoi3s447aOJB/WHgXkuV5DxLx9g8lwzwOU4vE8IZ/l+XurVxH9mYXingzB8TUsrVfETqYivDK45v8AUIVsRUqYipDDRnXnOrKcn8PxFDGYbA53leOxbx+I4d4t434SeYSjThVzCjwfx7m/C+Fx+IjRhToxxWNwuUUcVi1Rp06KxNWqqNOFPlgv67K/p0/OQoAKACgDzT4r/Gj4O/AbwlJ4++OXxY+GnwY8CxahZaTL40+K/jvwv8OvCUeq6iZBp+mSeI/F+q6Po6ahfmGUWVm14Lm6MUggjco2OavjMJhZ4anicVhsPUxlWVDCU69elRniq8KFXEzo4aNSUZV6sMNQr4iVOkpTjQo1arSp05yXTh8FjMYsRLCYTE4qOEorE4p4ehVrrDYd16GFVfEOlCSo0XicThsOqtTlg6+IoUVL2lWnGX4OftF/tD/Gz4or/wAFLv2pPgb+1n4w8KeBv+Cffgn4X+J/2dPCPwn1f4ea58DfjHF/woDwt+0v4s8UfEySfw34kk+KHhz4o6V4vsfBGiS6X4msNM0Xw7ZLrXhOaDXb19Xbz6GJxeR5VhOL8xoYjF18T4zPgvHcO5jCVHBUeD8rzzgbhjMcuoYeNOjicNnmZVM+4hzalnEqksZhsRPIqdDlweEq4fF+zh8LgM8zzKeCsN7PDU8f4eRz+pn+CqxnmEOKM7zfxBy7L8TCrKVTDLLuHXwhlMK+V1KU8Pja1TO6WPjJzoLC/oF+3t8a/iRpfwE/Zu0n4V+L9b+E/iX9rP8AaQ/Zq+BN78RPDlvo8/i34deD/i5qf9r+N9W8JnxFpWtaLZ+LX8KaPq3h7w/qmpaPqMej6tq9tqsNo93Z2+33Myymc+Psh4NeNr0cBVzjjmWa18HNUcXjsBwJwFxtxhDL8NiEpSwkc3zHhjAYTGYmj/tFPK62OWFnSxEqVel87wzmCxnAud8ZzwmHq43BcGcO5vgMJiYTrYOjmfFnFPBvCdDEYigqlJ4mllD4tqZnTw9SfscRXwFClio1cNOtRqfK/hDSP2nPFmu/tmfsmWv7XP7RN14O/ZD+NXwx8Yv478MaH4E8Tftb/FT4H/Ef9n2P4kw/s/eGviTeaf4d0HR/Flt8TBKLLx/eeGb/AMWal4OlsvCMur6VdXR8U2/k06tfMOHcBxBjY4mr/YPFviFwbjsuyClTwWK4jxGVYPhDNuEs2xVaVX2NOOUYDjT6nnOCwkMFSzzEZLg8dicTho/2phc09mvQpYDOKeCwqwNP/Wjgvg7iTB4rOp1cXguHcRjOLuM+GuJ1SwtOHtJ08ywnBKxWWVMRLFwybEZxj5YfA4qNHLYYL48t/ib/AMFDPj5+yj4Vufhv4r/al8V+Ifhf8Vv25fhXrukeFNW8FfC79qv4efFHw3bpH+w/pP7Xonn+HvhLVLLwlBexal8ZG8P/ANt/DrxNbav4I8ReKE8a+GZ9V1Sea1bMZ4Xg3iCGIyyOJzLw2+tU84py9nwFR49y7xHyfL89xHEmX4iEK9PC5Zwhk/FGU57g8VlscJg+IsBxVSyrA4fHYng+ounC0smwmbcSZRmFDFRyzB+IHCVbG5dW9tU4mxHhjmPh7mWYZxDhLHUXUdTFZtxnmHD+ZcLYyhjpZpLhqpgaGIx0J4XiLBr7W/YL/b88KfG74++PtQ+K/wAcdVHiT4p3vgn4Q/s6/CzTvD3xG/4U/NoHw98MeLdUvviP/wAJjbeGT8IdK+KP7TXiXQvil8Sfh54W1vxVY+P/ABJ+zv4S+G+v6DoEujXNxcT+9gJ4HMcJmNXKqeLdbPc6zni7C4LMoVaGLyLg/wDs3JMfwjwtgljYUvrmb4DgPOuHfELjnBZZLF5jk2M48jgeIIUaPDuGnR+YxuFzTKaeSYbO/q9Orw5w9lWQ5/jcHOhVp5txxjs2q5PxdnOLjgp1Hh8iwPHGW4jwu4axuNpYbLMTxFwpxHHJcRWrZ5OhLov+DZr/AJIr/wAFSf8AtNb+25/6ifwFr4uv/Hrf9fan/pbP03Cf7rhv+wej/wCm4n9J9ZHQFABQAUAFAH8Bf7EX/BQP/gk98A7z9ur4Gf8ABQD9qXxZ8CviV8Nf+Dg79pL9uH4beGvCfwt+MXjJtfTwFqngjQPBVx4i1rwN8EPip4ebwpq3iXw14u03WvD0OqaB4vaPSYrmG80i0u7K7vqwcvqWd5VntOMamKyjDcU4XD0ay58JVpcXcF8R8C5n9Zpx5Kk3RyjifH4jBclalGnmNLCVcRHE4WFbB4jSrUlWyfPcklZYXiHDZNhcbUjdYmlTyPi7hvjPCSws23ThOpmnC+X0MQ6tKvGeArYylSjSxFSjisP9Q/C7/goT/wAGvvwfudNufBv/AAUB+MMX9k/tu65+3bZQ6h8D/wBpu8jg+IWrfD7xf8MtN+F9uw/ZEhnsvgX4N8KeNdXtfBfg7T57TxFokyWrHxndQi8t7zDB0KWCynhfJIRlWwPCvA3FfAGFVerWliMyyni/h6HCePx2b4mFSnWxGdYLhnC5TkeV47DzwlOhgMiyeniMNi5YapOvlm184x/E2ZYpuGL4pzXhLOMdUoKEY4bFcIcbUPEXDQwFOrGrTpYfNuM/7Vz7PKdeOJeKxvEefVMLPBfWsN9T85+Gn7cP/BuR8PLv4FWs/wDwWJ/bB8U+Bf2XLf4yaJ+zp8Mp/gp8YvBfhj4X+Efjn4F8Y/D/AMa6FBr3wx/YQ8E/EzxNrEej+M7i50H4jeJ/H2pfEzQNS0TQrrS/F1qJPEsfiSqirYjC42ni8XicRmWY+HkPDLFZ4pU8JmMOG8LU4bqZbLAU8BSwuX5ZmWBnwnklaeJwOCo0czxFCUs4wuYUKeBw2C6ZYhxxdSvhqWHwuDq+INPxNnlXsY4zA1uKVmWbZriZ4t5n9dxWOy3E18+znDrLsXiK1LC5fmNfDYSVGpy4hb3h3/goh/wb82Fx4+8VeLv+C1n7Znjz4z+JvhF8PvgV4J/aFufgl8Y/Avxm+Ffw1+Fnj3S/iX4MsdK8S/Cr9hXwLYfEjxB/wlmiaPN4t8S/HPR/ild+N9HsX8OeIYLnQtV1+w1fqni8Xy42thalHAZrm3FfD3Gec5hg8HhYYbNc44Ywmd4DK6OK4enSqcNLJ5YTiTPaeOyujlNOni5Zj7R1Kc8tyP8AsrjjQw7+o4WvTnismyvI+KeHsryjEYnFTeX4HjCGVwzerhs89suJI4+islyt5Ri5ZxKWWywntKcKlbGZjUxtCP8Ab8/4N4oVt/HFv/wWD/aLsv2nE/abt/2srz9qXT/2SvFVn41vvinF8Irr4DuknwrT/gny37OEfh9/hbfXejrCvwbbXv7bmPi658Q3fiAy3c3PhoU8unkX9jRllFDJcDx1l8sPhp/WFmGH8ScZkuYcXutPMFjJYOrjMVw5kX1B5X9RpZZh8sp4bD0XTxeaf2g68FjlnLzVLNamb0eC6MamJ5qMsDHw9xma4/hR0ngJ4SWLeDxeeZxVxv8AaU8b/aP9o1KdbkpYPKYZdoeG/wDgoN/wbufDvRPD198KP+CxH7WHgP44+Efjj8cvj14b/aXk+APxU8Y/Fa38SftL2OiWvx18K6zpPi/9grVvhT4q+H/xCvvD+meJLrw/4h+HF/e6F4mstP1HwvrOi22laXYWbg5YXD5LgcrlLKMvybg/NOAXg8HKVSOZ8J5lxljOOaOAzLEZhLG4yrjslzzGe0yTPKWIo5zQhRjLMMZmeIxmb18yuooYqtnOJzKnDM8VnPEPD/Fsq+JXspZfxLw5wjDgjB5nlccE8JDB0cVw6q+XZjk8YvJauFxlfDYTL8Dh6GXU8B7L8Ff+Cqn/AAbUfBt/im91/wAFDvjL8Yj8cP2dfDn7NPxc/wCF3fB79rbxtP498G6N4n+Mni/WvEGtalb/ALLWi6yPF3jjWvjp46PiV7LU7XwpY6d/YmkeCvCnhDTdJjtpeXH5fl2OyDiLhf6lSwmR8R4jJa1XCYOpiKdXLocP8FZPwHllHLsdKtUx3PSyjI8FjK2Y4/EY7OMRnbr5nWzGVSqoQ2weLzDB5/w9xSsfWq5/w5W4gxWFx06OEjTr4viTiXB8U4ytiMBSw9PAU6WGx+Bw+Fy7AYHDYPLsNlkfqlTCV2/bGt+y7/wWd/4Iefs0+JfCWoXf/BbD9r/45+CPhb8O7r4U/Bv4RfFr4M/H+1+HPgHwVO2jx2o1vT/hX+xd8NdW+MvizQtM0LTvD/hnxt8b9Y+IfiHw9oqXS6XdQavqmr6xqHt1M1xmLqZxjs1nHN89z/6os1z3G04LEVvqmIq4uWIw2X4ZYfJcuzPM8VVdfO83wGW4fMcycVh3iKGAqYjB1/KjlmDw8cuwmV03lGS5TiMTisvyTATksLRnicPWwkcHPF4h181xOS5dh686eUZHicwrZbgGqFd0K+LwWX4jCe66F/wXv/4N4tC/aH+N/wC0mP27/EWr+MPj/wDCv4S/B/x14Y1v9m39qe+8BJ4S+Dl78TL3w8dJ0YfsvQ6ql/rJ+K3iS28UHV9e1nTdQtLbSYbHTNLMN++o+FRy/CU8o4myOtQp43LeLOJKvE2b4fGwhXhUxVfhLh7guvgacFGFJ5ZVyjhvBTqYevTr1pYuvjZvE/V6tHDYf1cRiK1fMeHc1jVqYXG8L5Ni8kyurhJyoyVDGZ/U4jliqs7yqfXqGPqOOHrUKlCFOhGCdGdZe3fxrH/wUq/4N2/Cfgf4L+Gfgn/wVr/aV+B3ij9mjxn8XNc/Zt+JfhX9n34z+KfE/wAF/h18bJB/wmf7Oug6R8Sv2HvGfgjxP8BLW2i0208IeFviH4W8YeJfCUPh7wsukeMok8N6XHB1qeN9pl1d5ljp4uhwVQ8P87x9WpTrY/i7hzB43A43LZcRYmrSn7XO8plleVwy3Psvhl+YweAjiMZUx2Lx+cV8yiawlVZvCpl2C+rZnxZS46weCo05YbB8P8VRwOYYLF5hkNLDTpSweFzf+2c+rZxlFSpXyvFSz7MqNDC4TDRy6jl+ZB/wUX/4N1/BWh/Cx/2f/wDgrj+03+zp8Vvhz4P+LPgHX/j94D+APxp8VfFT4y+GPjx4+b4q/F3/AIW2fi1+xB8QvA+seI/E/wAT5r34haV4p8OeDPC2reCvFF9dN4Qk0jQ5ZNCbKvh6FSOJwGGpyyzhvHcLcK8F47hfLK9fDZZU4f4Jw+Z4XheGFxcqlbOcuzXK6GeZ7RWe4HM6Oa4yGe5tPH4nFYivQr4Z069ZtYrGzjmedUuKc44zw2dY6jReIo59xBh8vwWcOpgcLTw2UYrKMdgcmyHB1MkxOX1MvpUOHcjjhqdB4KTrz2H/AAUA/wCDYnRtN1tdB/4KPftBaR4vufH/AOzL8U/BvxV/4VP+1JrvxV+FfxC/ZY+HmkfCzwX4p8DeM/Fn7IviC8vL7xr4K07UdF+LMPxCh8eWHjqx8WeK9Pns7HStTisLP1qWYVMPmOV5lhaGFwtXKeMeK+LaNHD0nSwuIw/G2SZBw5xJwdjaMZ/7VwdmGS8N5dg6mAnNZn7WCzN5xLOMLluYYHz54KnXweYYLGVK+Op5nwfl/COLqYupz1+fKOLeLOOcq4pw1WCpvBcV5bxTxhmGZ4DG4JYfLsIsJgMBQyqGWfX8Hj+ts/8Agqp/wb7S/tG+Bfjv4y/4K6ftJ/E7wz8JfjZ44/aL+D3wK+IvwA+OniPwN8Mfi78QtG8R6Hr+o+G/iBL+xXD+0HJ4HtLbxZr9x4a+FWp/GO++Hvh+6vYYrXQZNI0nQtJ0rgyG2QuhWpJY3MMv4ezvhPKc0xl3jsDw7xDXlVzLB4mrh3h457i/q855ZhM24gjmeZYfLZuMsRVzCNLMafRnNKOdUa+FquWGweYZpwxneb4LDP8A2XMM34R/s6eUYylSrKtDJ4yxmVYDMswwmRrLcJjMfRqNUaODxmPwWK/TX/iKO/4IUf8AR8v/AJrN+2H/APQ+0jQP+Io7/ghR/wBHy/8Ams37Yf8A9D7QAf8AEUd/wQo/6Pl/81m/bD/+h9oAP+Io7/ghR/0fL/5rN+2H/wDQ+0AH/EUd/wAEKP8Ao+X/AM1m/bD/APofaAD/AIijv+CFH/R8v/ms37Yf/wBD7QAf8RR3/BCj/o+X/wA1m/bD/wDofaAD/iKO/wCCFH/R8v8A5rN+2H/9D7QB+Ev/AAQJ/wCC4f8AwS6/Yp+A/wC2l4M/ab/ae/4Vp4l+LX/BSP8AaN+Pnw+03/hSv7Q/jL/hIPhL488G/BvSvCniz7Z8P/hL4rsNK/tW/wDCmvwf2Frd1pviWx+webqWjWcN1ZSXAB+7X/EUd/wQo/6Pl/8ANZv2w/8A6H2gA/4ijv8AghR/0fL/AOazfth//Q+0Afn/APtO/wDBU3/g1K/azlstU+KHxm+Flv4xi+LXwv8AjBrXxH8OfsI/GeL4jeM9Z+FvjLQvGNn4b8a+MPEP7HviTVPEXgzxgdAtvDHj7R7uQXXiDwhd3+ixanp5njuoefBYWhl2aZFmmDpwoPIc1zPOKWApQhSy3MMZm2TZ9lGJ/tXC0oweLhGtxBiM9o8tSjVjxDg8tzSpVqSw86dbXGV62Oy7OcuxNWpUWc5PSyWWNlOU8wy7C0K+X1aFXKsTUc/qmJoUcuo4CjNwq06WX1K+FhSUZxcPFfDv/BST/ggV4G/aV+Lv7UHw4/4Ljftx/Drxb8cfiB4e8b/EXwj4Y/Z81ObwTqmjeEI7Ox8I/CW0n8Sf8EyPEPxD0v4O+FPD9lH4Z8N+CLH4gQpoulXGo3On6hBr+qajrd115HUqZJh6ODlUqZzhVxBmHE+Po5zUnX/tzOM1xjxeYYvO62EeCxOOq4mPLgI1fb08RhMrpYfLsDWwuGw1CFPlzuhSzhqdKnTyOtQ4YwPCWV1skp08P/YWU5fg/q2GWSYbFxx2BwNV4lzzfEqOFnhsdm9SeMxuGxF404+m/EP/AILP/wDBFT4yX2meNvGf/BX74u+B/jX8J/2hfiz8Wf2YvjT8Nv2Y/jhqXi/4NfD/AOJvh6PwfqPwfuNH+IP7D+v/AA38beBdT8Om8h1DRPF/w/13VNPWXSIrbxfqeteHbfxbf8uDp18HTyXFUMXWoZ1h+HeJuFuI8bShQqUOJ8jz3jitxRhcHmGGxFKrSVbK8FlvBmGw2PwVPAYijmXDMMZRUKGMxuGxfbiq0MU87wNahSq5Fjc04Qz3KMDevQq5JnnDPB+EyOrmeDr0a/tVVxmaY3jGviKGJr43BYzLuJsZQqYagp4bD5dyFr/wU+/4N9PCnhD4bx/Cb/gsB+098J/jj8O/iV8Zfi7d/tNeH/2f/jVr/wASfid47/aImSb41ah8WPBPjb9iLxJ8BfFmn+MpLbSZbDRrX4RaNYeBpPDvhz/hA4/DkGmyW93v/AlltHKnPKMqy3hKpwPHKMLJ4rD4jh6tni4oqutic0WYZgs7nxPLF8QPPqWLp4+WY5lmUKkqmW4uWXLnd8Ss1qZpbNsdmvEOWcVTzHEp4fEYLOMl4eXCOVLL4ZfLB4fD5VheFYUeHXk8qNTB18soUZ4iNTNKcMyXkWs/tn/8G4kviP4B+MvA/wDwWb/bZ+E/jD9nfSvio/hHxL4L+CPjnX9R1r4kfHXxtrHj/wCNfx28SJ8Xv+CcvxRsYvjT8Tte1q6ttf8AF3hK08KWmneHEj8K+FdG8PeHpr7TrxYZRwGMniMrTy3DR4SyHgTL8tw05ywmUcJcPRk8Nk2W1cS8RmMKOYYmbzDP6+Ix+Jxef4+NHE5rXxTw2FjReIk8dg54bMlTx+IxPFuO43zLMKtKFHE5rxFi8FhMtwmJx+Hwaw2WTw+QZdg6eB4awdLAUqGR4edX6nGNao6x4D+0T/wWI/4Jo6x/wV2/4JA/tB+FP23vHXx4+Bf7JHwU/aj8DfHX9on4m/B34t2Pj8eIPiF8JPiN4Y8GX/izw1of7Pnw0u/E+seI9c1/SbG5u/hr8LE0TT/tC3WoWul2kF3cR4cQOeZYWtHDYPDYepLD5fRjh8Lz06U5YSnhaNXEy+s16rWIxjoTxuLtUjReKrVvq1HD0HSw9Pbh9RyzFUpYrG4rEwWJzLEPEYtU51acMbWxmIpYSKwuHop4bAxxEMBgk6U68cHh6CxVfE4hVsVV/bv/AIiX/wDgiT/0er/5rh+1r/8AOGr4X+w80/6Bf/K+H/8Alx93/bmV/wDQV/5QxH/ykP8AiJf/AOCJP/R6v/muH7Wv/wA4aj+w80/6Bf8Ayvh//lwf25lf/QV/5QxH/wApPi79uX/gsH/wQV/b0+Fvhn4RfEH/AIKVfGX4X+F/DfxI8K/E+Y/B34AfGy2l8V6x4Lkubzw5onjfSvip+xx8VvCfinwhY63LZ+JG8N6l4aeyu9d0XRbu88+KwW3d4PJc4wOeZRxBQoy+u5GsdUy6nOrg54fD47G0I4WGbQi5+2p5rl2GliqWVYyjXpTwEsdicVRX12ngsThDE53lOKyjNslq4hLC53Qo4PMJwo4qOIq4CniIYmtl6n7NwWDx9SlQhmNF05fXMNSeCqyeCxONw+J8p1b/AIKjf8EUNX8P/DifUP8AgtR+17rvxr+C3xC8R/ED4M/tJeKv2evE2sfFH4dxeMfBUPgLxd8PrXQrH/gn1onwg8S/DTxLoMcjanoHi/4Za7qy6nMuo6d4i0+ax0v7B3PB5zDHQzDB5fhsBXq5JmXDmcKhVjVp8QZNmma5XndbDZrDGY3Ffv8AC5pkmU43LsbgXgsTg8RgKUuerTq4yliuGONyd4CvlmJzHFYrBvMMmznL6U6cqP8AYuc5Dhs4wOAzLLJYTBYdxnPLs+zXLMdhcX9bwGLy7GVqDwtOo4V4dz8MP+CyH/BFP4GaT8LvCHwz/wCCmXj+/wDDK/F74w/F39p7WPHnwA/aQ1Hxb+0xr3xh8KeL4PEN940Og/smaJpWn6k/jzWfDXiLTo/AMXw50Pw3pPhe20LTNGudOMFlb4YzJcRmWH/sfGZNSp8M4Tw/zTgvJ8jwuOqKngK2Pz7Kc0WZ/XK2OqZpWx1SlU4wr4zMMRmOIqVsw4ixUvqb9thsTlGlHOMLhamKzKlnNetxFmXFuR8SZjnVfDKNSpRyfJv7Gp5dRwlLArLqWW08uy3hzKsLltDBYZ08LlWExUsxdXC4vDZ35j8N/wDgoz/wQH8F6x4Ibxn/AMFWv2mfjX4G+C/g/wCI3gX9nP4b/En4P/H620r4D6F8UvDV74K8SXfhrxn8P/2Q/A/xW8Y+K9N8Ealf+CvBnjL4oePvG3iLwh4aupo9LvhrU0+uS1i8vzrHYHOaeKwsZZ1n3DVHhHMuKKFbD4POpZHRxWVY+VPCQwlajlOAx+PzDIskzDOMzwmWUsXmeLynCSqzhQljKGLqjmmUYXH5fiMLi5Ucry3it8bYbhyph6uNyd8Rf8KvsquJWPw+KzDF5bgv7bzdZdk2Jx9TLsGsfUXsaqw2XLA19G/4KGf8G+2qeGvH/h34/wD/AAVH/aH/AGqpvF/7P+q/steG/Enxq+B/xwh8TfC74Haveabql7oXgrU/hn+x38PRe+NNQ1nQPCuua38VfHEHi/4ha5rHhDw1dX2utFp729xrjcJneLhja9HB0MqzvM8/4V4ozDiLKHhMFmdXPuB8xxeccJ4rB0VVnlWVYXJM4x+PzfDZXluXYbLa2YY2vPG4bFYeGDw2EzwWPybB4nLr4ytjcoyfBcRZblnD2YxxWMyylgOLcDQyriLD4utUorNszlmWTYeGR/WMxzLEYnC5Q62HwlahXxePxWL+ef2s/wDgpR/wSHvf2Lf2+NK8E/8ABST40ftkftc/tG/sx2fwF8HeJ/jf8DPiT4X1seDvBc2r33gX4Z+HpPB/7KnwU+GOgWL6v4i1vXvEXiTxDBHq3ifxDeNqev8AiCRYbG2tfQwtPMqcZ4eOVYLL6eZcQLiXPsRg58rzTNo4KnluGqzoSxlehg8FlmChVo5VlmXUcPhcH9dzCooVa2LqVDycR/ZXJhpRzPGYz+xshxXD3D2FxUXOOWZbjcVhsbmEfrCwlLEY7H5pXwGWLMczzOvicVXo5RldFTpQwz9r9v8A7Cn/AAX7/wCCSXwb/Yi/Y4+EHxI/ay/4Rz4ifCr9lX9nr4b+PfD3/CiP2l9Y/sHxp4G+EfhDwx4p0b+1tB+DWqaHqn9l65pd9Y/2jo2p6jpN75H2nTr67s5YbiT9Do43Cwo0oSq2lGlTjJclR2cYpNXUGnZrpoeIpRstei6M+qf+IkP/AIIu/wDR5f8A5rv+1b/84ytPr+E/5+/+U6v/AMgPnj3/AAf+Qf8AESH/AMEXf+jy/wDzXf8Aat/+cZR9fwn/AD9/8p1f/kA549/wf+Qf8RIf/BF3/o8v/wA13/at/wDnGUfX8J/z9/8AKdX/AOQDnj3/AAf+Qf8AESH/AMEXf+jy/wDzXf8Aat/+cZR9fwn/AD9/8p1f/kA549/wf+R4V8df+C4H/BCr9oOD4TW/jP8Abe8T6Ynwb+Onwz/aB8MHwx8BP2mLJr/xl8KtUn1bw9pmvHVf2ctaF14YvLi4dNZstPXS9VuIAq2OtadIDIyw+OweGznKM8p1m8Xk1LiWlhac4VHh6keKeDuIuCMweIgoRqylRyribH4jB+zrUlTzClhKtdYjDU62ExGzxLeW5tlfu/V85pZPSxU7S9tTjknFOQcW4R0JX5IyqZlw7gqGI9pTqqeBq4qnTVKvOjiaHhHx5/4KOf8ABsj+0Pr/AIO8W+Nvit8MtO8XeFPjR4S+OOoeLPDP7FHxYtPE3xB8SeE7y8vjoPxJ13Vv2Udb1PxX4P8AE9xeM/i7S5rm2v8AWvItm/te2eMu2eW4nLsozXKc3y908NVyaWdVMNhqNCVHBVa2d5FnGRzxGJo0KdKU8Rl885qZ5lVWnUpTwnEOBy3M26rw0qNWcZiJZhl+bZfi5uus4wmVYKtjKvNVx2Gw+U5zkub0IYLEVXNUVXp5JRyXFxlCrCrkOMzDLYQprEQq0u+P/BZ//ghd8Q9R+I3/AA01+1L8N/2jPDt78UNS8VfBfw/8WP2M/jd4+t/g/wCCtS8GeCtEuvCHh1ta/ZVtUsoLnxHoGu68cxajfxW2r2unXev6sljC8WMJ5bPL8FDGuGJzmm+I4YzOKlH2mNrYXNOJ83zPK8NHEfV6f7vL8mxGU4GKjQo8s8FGFb6/WoSzXHFSu1iMRDDSeFymeHyKFHKqTlHBQxmV5TTweJx0cN7ypVcTiJ4qXLKtiUnOtiMO8DRx39lYH5t8Jft3/wDBv58H/hf8GPAP7Nf/AAUg+MX7Nvib4E+I/ib4i8H/ABW+Gf7OPxMbxVrp+L91PJ460n4leFPEv7GWt/CT4h6bd2I0fStGuNf+HMmu+G7Pwp4V/sbWbWbS5pL3SWMipZT7HNsbh6eWcFZVwDXpwjGtHNckyuhk0Y4vGfW8LiFQ4hxWYZJRz7GZ3lqwNfEZ1js1xFSnLC5hXwTK08HiamdVq2BwjqZvxdjONacqcKmHeUZtia2dSp4TLJUJ06kciweCz7H5Nhcmxk8Xh4ZR9XoOTxOFw+MprJ+3z/wQZ8O6L8Nj8Fv+CpX7RfwI+JvgLQPi74X1z44+Cfgd8W/EHxM+LOi/HzxlD8RfjAficfiT+xv428G6lrXin4gRHxrpmu+HfCPhm98F+IZGfwf/AGPpP/EorlxFLKatOtl+GqVct4exfCnD/BOP4cwE8VDAYrh3hX+0f7BowxWI+sZvhMzwDzrPV/beFzGnmmKjn+cvGYjEVcXCrQKeImpfW8TOOPzmHE2P4vw+c4ujS9vRzvNMHhMuzDmwOGp4fKa+VYnL8syXByyetgJYGnRyHJVRp0ngm6vhGtf8FSf+CSXw2/4KWf8ABF/xz8Cv2hrk/sk/sM/Cb9rL4c/ELxhe/Cb9oR9Q8FwePP2f9a8B/Dx9U0nV/hTZeOPGmreLfE91Emq6r4Y8Oa4IdRvbnVtdbTLJ5bhPz36QWDzfxC4F4hyvIMFQxWaY6lkWHy7K8LOjl+Ew2DyrNsleGy/ByzDEUaGHweW5Rl6w+Ep1sS5Rw2FpUVOrVcefDJKNDK6lJSxFeu54rMsfjcbin7XF43Mc2xOLzHMswxcqVOEZ4vMcyxmJxmJlSpU6br4io6dKlTtCP9Dn/ETf/wAEPv8Ao9v/AM1t/a6/+cHX+fn/ABL54vf9Ej/5n+GP/n0fW/2rgP8An/8A+Uq3/wArD/iJv/4Iff8AR7f/AJrb+11/84Oj/iXzxe/6JH/zP8Mf/PoP7VwH/P8A/wDKVb/5WH/ETf8A8EPv+j2//Nbf2uv/AJwdH/Evni9/0SP/AJn+GP8A59B/auA/5/8A/lKt/wDKw/4ib/8Agh9/0e3/AOa2/tdf/ODo/wCJfPF7/okf/M/wx/8APoP7VwH/AD//APKVb/5WH/ETf/wQ+/6Pb/8ANbf2uv8A5wdH/Evni9/0SP8A5n+GP/n0H9q4D/n/AP8AlKt/8rD/AIib/wDgh9/0e3/5rb+11/8AODo/4l88Xv8Aokf/ADP8Mf8Az6D+1cB/z/8A/KVb/wCVh/xE3/8ABD7/AKPb/wDNbf2uv/nB0f8AEvni9/0SP/mf4Y/+fQf2rgP+f/8A5Srf/Kz4M/aX/wCCn/8Awa2ftWPa6l8TfjF8MIPF6/FP4ZfFnWfiN4e/Yc+McXxF8X6v8MPGOg+MbPw74x8XeIP2R/EWqeIPB/i4+H7bwx470i7k+06/4Pu9Q0WLUtP8+O6h+u4X8NvpDcI4zLsTk+UY+GGyynnkMNk9Ti7KI5LzZ9kuc5PiK88vwvEuGp/WMJPO6+d5fVpypuhn+FwOZTVZ0J0qsZhmOX5nl+b4DF4iU3m+V0cpnj3TrSzLA4fD18BVoVMtxVWlUeFr0qWX0sDTk4VYU8vqV8LCnGM4uHjWg/8ABRf/AIIQ+C/2j/iz+0z8O/8Agtj+2x8PPFnxs8d+HvGPxA8KeGPgDqUvgzUdF8IR2lj4S+FFlN4k/wCCa3iDx/pfwh8LaDZJ4c8O+C7Lx5Emj6ZcahdWF/Br2p6jrVz7mD4H8Z6PDmUcMZh4T8KZ9l+UYjMcdTq5xnsZ4vHZrm+Jnis0znNJ4Dj/AAGHxub46rNRrY+eGjWjhqWHwdF0sHhcPQpcWcTyrNasq9DFTyOvT4cwPC2XVMkw8KEckyrLsJ9Xw1PJsPjMHjsJgZPEOea4mMcPLDYzNak8XjMPXvGnH1f4pf8ABZf/AIIxfHK+1nXPHf8AwVe+KHhLxr4E/aUk+Pf7JnxL+HP7N/x4l8Z/s8Wc/wAI9L+GWp+DLGy8Z/saa54F8XeFfEf9pfEt9c8M+PfB/jRJdG8bfYxr02o6Zpuqaf4uT+EvizkEMnq5d4d4KtinwxxHwrxlSx+eZBUwXFmWZ5xbjM9pUMYqPE1HEUJYHAYThOnhMbllXKsVhcw4ewlaDq8mIr5j6GMzPLccs1wWIkpZPjv9VcVhcFD65Rll+d8NYWjKnnuBqU4qrh8ZVx8sb7ahia+Y4LF0MVjpVcPRwuZLKMt+a/GX7ZX/AAb0eN1+GWsXv/BYz9sjRPiR8Pvjf8Qf2mtZ+KHh/wCBXi+bXfih+0N8RNF0HwxP8WvHfhbxl/wTx8ZfDKDxF4G8KeHbDwr8KLbwP4F8HaR8ONDM6+H7CLVZn1U/SZdwn43ZRiKn9neFfC9HLIcILgXK8nnnWFnQyThyvneZ8R53h8vzCnxvRzyWK4qznNsTjeKMbjM1xVXNbQwaWGy11cFU48VisDmGGzKjmeOqY6pnGbZLm2Z4iph/ZPE/6tZThcl4byyWHo4aGDWTZFg8JSqYHAPDy9pmCWa5hVx2Z0sPi6PtPjL/AIKpf8ESfE8Pwr8Sab/wWz/bA8M/Hr4X+C/iZ8LZP2nLT9njxdqPxf8AiD8Jvix4i03xL4l+H3j6x1L/AIJ9zfCa8sdG1HRdEn8B694e+GPhzxV4Pu9HtNQtNbub241abU/Ep+GPiuqvEGGq+EXDEuGuKcPw/TzrhClxBRw+S18XwzTzKnlObYXEQ45ee4HM4wznOaOLrYbN4UcVhc2x2Flh403hfqvRTzLCwpYFTx9XE4rJ87xOfZBjcXQVaeT4vHYDB5fmOEp4ZYWngsdlGZU8vwGIx2XZph8bCrjMDgq8KlJYaFM+DPiV/wAFQv8AgkZ4D/4Kg/8ABGnx7+zl+0NdXP7Hn7DXwD/aR+FHjvxrf/Cf9oQal4Pbxd8FvHXg3wN/a2j698KNN8d+NNZ8V+IdYsX1jWvDXhnWohqeqXeq61Jp1t9pmh/pbwTyrjjLcy40z3xCyyhlOZcRZzhcdSo4XEZfXwdPDUMBVwlHCYKjlmNx6wmBy+isNgcFhqlTmpYWjRgpTUHM+LzbBUI5U8Dl9bEY+tUr4zHYvFYuaeMx+Z5pmtTN82zHGVZU8PSnjMxzDFYzMMVOnTpUpYivU9lSpQcKcf3j/wCIlX/gih/0el/5rn+1l/8AOIr+h/r+E/5+/wDlOr/8gfF/2LmX/QN/5Ww//wAtD/iJV/4Iof8AR6X/AJrn+1l/84ij6/hP+fv/AJTq/wDyAf2LmX/QN/5Ww/8A8tD/AIiVf+CKH/R6X/muf7WX/wA4ij6/hP8An7/5Tq//ACAf2LmX/QN/5Ww//wAtD/iJV/4Iof8AR6X/AJrn+1l/84ij6/hP+fv/AJTq/wDyAf2LmX/QN/5Ww/8A8tK13/wckf8ABES/hNvfftj217AWVjDd/s2ftW3EJZeVYxzfAZ03KfunbkdqTx2Cdr1E7O6vTqOzs1dXho7NrTo2uo1k+aK9sO1dWdq9BXV07P8Ae6q6Ts+qT6H5xfHv/gpH/wAECfjt8QfiX4pP/BTn45/C/wACftA6P4A8P/tP/BD4a/AL41WXw2/aD0b4aRfYPDdp4qufEv7IHibx74Pkv/DiweCfGF58LfGfge78W+CLS00DUpR9njvBzZdUy/AYqM6tV5nltHi/BcfYbIsxpSq5XhuL8BDI1QzSKpUqOLq4epiOGsizDF5RiMVWyrF5lllDFVsK/a46njPQr0c6qYej7DCUsDm2G4dzDhLD5/hKlGOaUeHcyxGb4qtgUqlergZV8LXz/PJ5VmU8HLH5Y82xv1ev/uv1X2j43f8ABZH/AIIV/HrwL428C+L/APgpP8YLC21n4j/Dj4sfC7WvD/wE+O2n61+zh44+E/8AwjF54I1D4JzP+yRPbW9nYeIfDC+Jb7TviPa/EaHVb/XfEel3jN4X1C38P2RUxEJVsozClmuKpZ5kefZvxBl+eulTr451c7wmY5XjsrxtCvhZ5djslq5Jm+bZFPB18C61fK8xxMcTi62MVDGUObCZVi8JRxmAjlGGlkuY8NYbhbHZGsR7HA18Fha8sVSxsKlHGQx+GzWGLp5bjKOKw2MpUsNi8kymvhsLSlSxKxfg1v8A8FHv+CFVt4b1HUo/+CtX7SaftI6t8dbH9o3Uv2tYPgL8XLT4rX/xK0zwCvwr02yvvBlp+xnD8CL74a2Xw1X/AIQmD4aXnwmn8Nx6Uz36Rr4lYa+rhWwODWSLKMTUyv8AsZcU8yhGePjnE+N6tGtxTXzinmdLGU6+JzCpg8reExGFhg62TxyPJqWUzwlHBzpYi5YDM8VUzR5nl9HMqWZYDh3LIUJ1oYOOV4LhLHVsz4ep5XVy/E4XEUZ4PMcZmmOxU8RVxSzXE51m7zOGKpYyNGj6l4a/4K1/8EJvCH7Nnxw/Z+0T/gph8Yj4h/aQ1Tx34l+NH7Qt98B/2h/+F1+L/GXxNs7LRfGXi+G80b9lvQ/A3hjVZPC9hZ+FfDNp4T8E6Jofg7RdP0qPQNJtbnTorh4zCGRZjkmUcL1KFOnwzlc6dOtk0frc6ecZfieJcTxRxLl+cYus6mNxceMswzHOIcR4pV6WKq4fOMbRy6pl1OGChhNcDT4iwWfYjijkhiM8nDDPCYqr9SVDK62VZLRyXhqeAwVOcMPGhw1TwmAxWX4SvGvSxOJwntc0ePni8bPEcZpX/BSD/g3b8N/HTwR8X/CX7enxB8JeEvAmufC7xrpn7P8AoP7PPx9tvg9P8Rvgp8H9X+A3wu8cTeb+ynP8RbO58LfC7Vk0FPDmkePtO8H6jd6J4f1jUNAnv7K7k1H08PnMaWb5tndfGTx2NzLN+Ls+w7xNJxhlGb8e5JlXDnF2My+OGo4dyWa5NlMcHTw2OljMLl/9pZzWwVGlXxeGngPNrZDjquSZfkUcF7LD4TJeG+G8ViliYVcbm+R8IcaYvxE4ewWY1sRia0J1cHxlja2c4jMMPToZjmEoYfC43FVsLSlSqfpB/wAGr3jjwv8AE39lz/got8SfA+qf234K+IX/AAWC/a68ceENa+xajpv9r+F/Fnw8/Z517w/qn9navaWGrWH2/Sb+0u/sWqWNlqNr5vkXtpbXMcsKfMVZKVWpKLvGVSck9rpybT1127n3GHhKnh6EJq0oUaUJK6dpRhFNXTadmnqm12Z/T1WZsFABQAUAFAH8K/7Nn7VH7T/7JH7Df/BSnx5+yG3h6X4y+L/+DmX9pv4ZadpPibw5a+JrDxPo/iTw38OdR1TwnBZXRH2XUPEzaDa6NZapbFbywlvPNtmWTDDzZZpQy3ibhGeZxnV4Yo1eL8/4yw9FOOMxXCfAvhzxhx/nmHwFaKc8PjqmB4XqrC1YKT9tyQlGUJyT9zLsojm2ScXwpV4YPNoZZw1gOHcwrSj9UyzPeLPEvgPgTBZljqU/3eIwWCjxVWxGIoVfclCHO2nBM/aH4+/8FTPiRqH7af8AwS8+Hv7N2veF0/Zx/aC074deP/2ldc1jQrHVr+fwj+0f8PPih4x+Aeg6Pq9yS3hi+bTvgd8T/EOuzW228+yWmlRuyQSsJPoaODpZZ4geIWS8Q4zDR4d4GyXjHBvGUZ2pY3iPhjgzinjTNsbHFQu3geH8owXBWYThTcqeLwvGWGnOMoqlJfF4rMcRX8O+Fs7wGDq4fijiXOeE8RVwFWEqlXKcnr+Ifh1wDm2VYjDP3Fjs2zXjnNMuwlWSdXDYvg3NoUkpxm17R8Of+C4H7NHjvxF4fbUvh18WvBHwl+Jeg/FHxD8B/jXq+o/BbxHonxmsvhH4K8TfEbxBHp/w2+H3xc8X/HD4e3XifwJ4P8SeLfhnb/Ff4ZeCpPG+j6XJHENN1u80vRr/AMPE42OX5HnObZpRxGX4zJeDMTx/iMgnGniMzqcNYOGXVcZ7OvhatbJ6ed4Cjm2X4jMsixWZ4fG4HD161SrrlmdQyz6WGBq4jPMBk2X1KGPjjeNMF4fTzSnVjh8vwvE+Y5lXyXBU5rGfV8ZicnxOc4erlFHPsFhMTl9THvD8k5YLH5djcZ6h8AP+CpWjfH/4F/EX4+6H+x7+2FaeFfCvw38GfFn4c6f4b8GfDf4z3/7QfhD4hNfw+GdK+D+tfAn4pfEnwPffEyxurFLbx/8ADDxX4t8K+J/himo6bq3jeLSfD082s2/s5tl2Pyek6WJwynnNHiPBcL4rJoV6FJ0cbmEsDGhm9HOcZUwvD+P4PprGyljuMMFmlfI8v/s/M1i8TSWHoPF+Xl2LweZ42FLDYmCy2rlObZxSzirTrKhCjkiqvG5djcvp06uc5fxDWjThPKeHMXl1POM5WJw1LLsLXxf1nC4b139jr9vHw7+1p41+PXwnvvhD8QvgX8ZP2b77wDF8TPh3498S/B3xx9n0z4oaRq+t+CdX0fxn8DPiZ8U/BGpLeW2g6xZ6xpEmvWeu+HtW06ey1LTViktLu6mjhoYnJKefYTFUcThFxBm/C+KVONeMsPnOS5fkWa4qEJ1aMKWMwNbL+JMqxGDx+FqVKdWU8Th60MPicJWopVq1TDZnRyzFYWvhquMyLCcR4CdV0L4jK8XmOaZTavQhWnicBj8Lj8oxdPFYHGUqUlSnhMTh6mJoYlTh+TXgD9un4q/F79qv9qL4O+J/+CoPhH9mzxL8P/24PHv7Onwi/Z/g/ZZ8A+PNT1nwfo03hC28GSz+M9Ys3urjU/Empa9faU095dRmJ7VJmaNWyOfhCKzPJOEs0nP+3cdmlfjLEZxllNLAxoU+G/Erjfh6hlcK1K0o+04a4by7F1cTFuqqmMqTV5pRPS4wjTybOM5wUaTyrLsDw9wHjsLj6s3inVq8ReGvCXE2Z4905p+5SzvOswp0qFuRUqMKaXKrn6J/HL/gp94e/Z3+NOj/AA1+Iv7Mv7SGn/DG++NXwq/Z5l/aV1Sz+EnhL4dan8TfjBe+GdG8KT+A/BHjL4qeHvjZ8Uvh9Z+IPF2iaB4s+JHw6+GPiHwnoWsPqtra3mrR+Htdm06MjqU89zTLsrinleKz/M8/yrh/DY9TliMfjMgwuaY2t9YwuFjicZk+X5lSyfH0sgzTOaGCwmb1IYatCdLLswy/H4nizdSyPKMfmdWoszo5DkWCz/P6+DUYUcFluJqU6VSUMTXdDA5hmmDhUhjs0yXKq+LxuX4WooVKbx0KuBp/md8Kf+Cy/wAUfAfj74seMf2ndRj174E/CD4O/wDBQ74i+IND+H/gjw5beMdRvP2d/wDgovB+zD8JLLSr2/1PQtLgkHgW+sdF1S71/XdD8OvqE0ninxPrOl2dreX8Hn8NY54/gvLc2xlL61nOb8KfRall8IV8Jl+HqcU+NWZeLWS5pLEYnG4jCZfgcvxGYcM8Mt1sXiKWGyrDUMZVp80q8qc/VzTLpx4lxmVYCcaODwPGfi/hMVOpTxGKqU+GvDvwt8K+PF7OjhqWIxeLxtD/AFi4mqwpYWhVxeYzqYPA06cp06Kf7m/sm/tN3v7UPgjxB4r1T4FfF74Cal4b8Sp4fl0L4op4E1nSfFVld6Do3iTSPGvwt+Jvwn8afEX4U/FXwDq2m65b20XifwR4z1WCw1+w1vw5rEGn6vpFzb172IwTw+Hwtd1V7SvUx+HxGBr0MXgsyy7F5bjKmCxFLG4DHYfDYiNDEOnHGZVmFKFXAZtlmIw+MweInzVqVD5/DY6GKxFajTpylShhsBjcNjqVShicBjcLmNOrOkqGLwtWtRjjsJKjVw+a5bVlTxuW4mMY16XsK+ExGI+qK4juCgAoAKACgAoAKACgAoAKACgAoA/mH/4NYv8Ak2D/AIKM/wDaYT9rv/1Xv7PVAH9PFABQB/PF+2N/wUb/AGh/hF8U/wDgob4w8PfG/wDZ9+DXwz/4Jt+EvhN4lt/2f/id4Jg1jxx+1tF43+HGm/E/Xb4eN73x94Z1fwPpHiJr+4+EXwjuvA/hvXWPxJ0TWL3xEviWCEeFV4cox9GGXYTiLNVLMcJmHi5T8M6/D+AXsMwyTKoYvg/A187deMsRWxGf4uhxTi+KctwuJw1HJ5cPZVhKdaMni8fmuA9DF5dWxeaYLhrLubLMViPDmtx1T4jx1N4jL8XmNTMeMsDQyyOGvQpvI8nnwnhKHEVajX/tVYjPbYarhvYYKljeY1f/AIKW/G3xp+3h8SPB8H7Smn/sw/so/Db4yfs1/CDQ5/FX/BPb40fGzwZ8SPEnxQ+Hvw68ba/4f8Y/tf6P4x8I/B34C6v4q8SePrP4Y+DR4sbUJYNdktryWzk+1aXbat7XDeCnXx+IoZlUWOxmI8QvELhHJ8g5HkU8wo8B1aeSyw+VZxjXUpZ1nGbZvlfFGPwuW4HC1MVLAYDC0aEcTiMbh6R8zmub0quRZbmGW0KmWUp+F3CfHGcZ1WnHOYZXX4xq57mVHF47JsIqNfAZJkXD3+q9XMMxxeJp4OpiMdjpyr4ahluYVcN+un7cn7YGl/sf/CS017SPCl58Vfjp8Tdeh+Gf7NXwG0O5jt/Enxn+MWs2d1caN4et5nyujeE9Cs7W88WfEnxpdqNK8EeA9G1vxBqEhNtbW118vnOPxlGKy/KI4epnWJwOaZjTnilOWAyfJskwjxuf8VZ0qUoVI5Hw7gbYnFqE6VXMMZVy7I8FUWZZvgYy+owOHwSpYjNc4rVsNkWWTwccfWw0YzxuMxeYYiOEynIMnpTTWL4g4gx0oZflGEUZ/vJVsdiIwy7AY/EUPzD+Ef7dX7ZH7VXwV/4JSeBfAvjn4ZfBL4+ft0fAr4tftA/Gj4w/8Kq/4WJofgbwv8E9I8IjV9A+HPw21fxhpWlvq3i3xj8R/COmRaj4j1zV7XRvDdhrs0Vle6rdWN1ZfYZllPNxRmmW5XjZUcs4Z8J+DuPcW8Vh44jEZznPGEOEMBlWXzqRlQjgss+s5txFm+YvD0li5Qy7LstwlfCLEVsTH5rCZpKhklfF5rgoSzbMPGXi7wzwGGwtecMFleA4bzHxLxeMx8qsvaVcZi8NlXA+X5TgvaXo18bmtTM8VSqU8L9UrYmtftuftyeKv2PV/aN1f44fAX9mjwn+zpfftQ/C/wDaZ+JHh79nT4nftFeL/iR+0P8As8/GvxD8GfC2k+AvgZo+oSv4Q+Dfj608LXvjnxXq0fi/xN4w0W51Wz8NWNx4f0jTL/xjP8hnOexweQZLxxhcHCnhuK/D7hLiXhDg3E4jno4zinNcqznMOKsl4g4oqSwUMoyPKcdkryrIMzl9WjiMNjMRmmeZjhHl9DB5j9PlWVrFZ5nHB08TUxWL4f44x2S55xGqUMJPDcI1cFkGZ8NZrlWUQeNWYcR47A8TYOWdYJwqYfD4jASpZTgcf/aaWVfA3xc+L/iv9oH/AILNf8G1/wAcvHeleFNC8a/Fz9ib9p34ieLNH8CeIbDxZ4M0zxD4t/Zb+I+tavZ+F/EemalrNhq2hwX15OmnXVtrGqxm2Eaf2lfMjXMv0viPlWHyTH8RZVhPrH1bA42NGisVJVK8ILEUJKnOvGjh6eL9lzezhjqOHoUMdCMcZQpU6NenBeL4f5lWzallWPxDpTq1ZZjTdWjSnh4V4YapjsLSxMsHVqVq+XVsVSowxGIyvE1amLyrEVauXYuTxOFqs/qQr8dP14KAPm/9q39pzwJ+yT8G9b+LXja11XX7sX2leE/h58OvDEAv/HXxd+Kfiu6XSfAPwr8AaQD5ureLfGeuy2+nWMSL9n0+1+263qktro2l6jeW+E1j8TicBlGS4SOY5/nOIeCybL514YWhVxEaNTEYjF5hjKl6eXZLlWDo4jNM8zSsnSy7KsJisTKNWcKdGrvTWEpUMbmOZ4tZdkuUYWeYZzmTpTr/AFPA0506X7nD02qmMx2LxFWhgMry+i/b5lmeKwmAofvcRFr8Z/h1/wAFEv2xfjD8CP2HtK8WeIvg1+yz8Zv2sP2of2v/AIPfE/4r6p4Wg8c+A/gxa/s1+LPi5Dpfw18G6TrnivRPDviX4ieMovAll4T0LXfEeuTadqEGkeKfEFroF/fy2Fjb/QUMvy7GY7h9YHNvreWVvBHLvFWWIeHWExfFWMxL4Iwjw+AwlaU55bl0Y8X1+JMzoReIx+CyjKpYaGIhfEY+h8/UzPGUcBxdisVln1DGYDxZyvw6wmX4nERrrhzBZllWb5nVx2bYnDOMMxxmErZIuH8NVprDYHFZ7nuWzlBUFDBYj9Of+Cef7UOs/tT/AAV8Z694m8Q+CPGviv4Q/Hz40fs8eJPiH8NbOTTfAPxKvvhF4sm0Ww+IXhfSpNb8SDSLPxb4fuNF1W90q38Ra5p+n61NqdrpeqXemR2khyx1CnLJ+EeIMPg62ApcXcL0uIYZZVrOvLB1aebZxkGMp4fEVKdGpVy/FZhkWKzDKJ4iCxMMpxuBpYyrXxNOtiKu2ErVqeb8VZFXxdHHz4Yz3C5UsxpU40ZYqnj+GOHeKaVPF4enOpTo5nlVPiKOR5uqLhQq5pleMxNDD4SjXp4Oh8iWf/BQH9pnwJ8WP+CnN3+0B8J/BfgXwD+x/wDsj+Af2kPhD8LdA8UW/i7xfqmj3w/aQmvb/wCI/jXTLOHRrfxD42X4RaVcQ+GfDMmtaN4O0e5sbb+3NY1uTWJF+fnXqf6gZrnNB06nFVHjrB8IU8LUhUWU5bj854V4NzTKssnVjOnXzKOCx/FeHhm+YxhhIVcRHGYbLVUwOHwuY433YUIVfELhbhyUpUOG81yLOs0rZnHlqY/McNlPFNPJ62b0MLJKOX0KmEoY2eWZbWqVcVVpPD4rMpYTFYieV5d434o/bq/bM/ZG8Larq37SXjv4XfG3Uvir/wAE6Pjn+2T8MbfwL8Hr74fN8M/jL8G9M+Ht7e/B2G0tfGniqf4gfD/V3+LXhq38P6tqn2Hxet14d1L+0r68i1q3j0z3+KsHQyyp4icL5N9axGecFZ1wRlGUcQYiCqwz2hxlxdm/ANTGZlk2HpcuEr5dnuDynNKFLA1HRnlua4vCYhVKuXQxuI+e4PzRZ3Hwx4rzRRw3DfHjzavm2QYdf7VkeFy/hSPiDhI4DNp1JzxVSrw1guIcuzB4nDz5s0wWX4vAqjRxVbAx+Vf2gP2jvjB8av8Agk//AMFONB+Pv7TVh8UPilov7G2leLtT+C+q/sKfFr9iTxn8NrLxjZX0h8UWdv8AGHxZqmt/F34e+ItSsr3QfD3jfQvDejaIL7w1frNKt7ef2dafUYjLMuwmLrvKqU8dhct4uxWRzzn6/QdWlLD0nWwuCzbIaaq4rI8wzDAzoZvhqOOxHNPCzq0aKxE8Ji50Pl8HnGYZjgMvq5nUp5fic34QjniyR4KrOnWdZ5fHFYjKuIOeGCznB5Jiq9TKsfUwFCpTlXxWCxU54ehicD9c/X7/AIJjf8o2P+Cev/Zjv7Jv/qhfANfo+H/3eh/15pf+kRPNWy9F+R9xVsMKACgAoA/Af9sb/go18X/CH7SH7Rfwt+FXxc8L/BTw/wDsk+FvhXqWv33ij9lT44/tDeCvF/i74heHn8d319+0J8SvhJpetwfsz/ADRfDd14c0N/Hs+nDX5NW1HxX4ktZb7RvBOo6a3j5PjquLqVs0r1MJ/Z0PECjwThsDj51cmyuthsNQ4almeLxvFlehPA4DPM1x/EGKynhfAvmwmHxWSxxWdRq4POcO8L15rQhhnl2W0YYx4vG8H4nizEYzAYf+1szpOtmnEOV5fg8r4cpShXzLDZZDhyrm/EddSdSrhM2yzA5dLC42E5YnW+Mf7cH7WdnB+2J+0v8ADbxr8ItN+AP7CHxC+GfgbxP8GT4BuPGV38eNMl8CfCf4j/GvxPZfGFvFGhX3hb7BoPxUay+E76R4Vksrm78MJqXimz1O21z7Bp3dlldRxPD+YZp9Y/sjirxfxvhjRy+thVl+Y5DlVHxGh4R4fPcQ41sU6+dw4ujjc1x+XVEsDHJcLSyyh/t1WeaLzp/WMfh8Xl+WTwEM2yrwowviJUzPDYmeZZTnGdYzhTN+OcPkuF56OFlDh6vkWX5dgqOZQX9o1MZm9bHt08Pg6eBq/df7aPxu+LXhLUf2Vvgx8A/EPhvwN8Rv2svjTc/Dqz+JvirwmfHdh8OfBvhb4WeO/i74x8R6f4NfWdBstf8AE13pPgiLw74ettW1FdIs77XP7V1C11CHT/sFzm44vFcW4LhmniFgadLhvjDi3NcVHDwxNeeB4UrZBlVLLMLGrONKhVzHPuK8khiMXUhXdDK6GY+woPFToVqG31vD0eFcTxKsN9cdfMeE8jyrD1K06FGON4sxlR/XsX7KLq1aWW5LgM3xlPC06lB4nMKeBo1a8MPKtGfxb4y/bi/bU8G/sSfto+IPDHgv4XfFj9pP9jP4lfHv4V+M/iffTj4ZfDGPwv8AC74ZW3xd8P8Axt1D4fG98W61qWvan4K1/wANaa3wy8N3s2naj4/lm+0a34Y8HNcXWn+Pnmd13wfwzxPgKNPK6ObUOIMPn2IcpY6nlmccJ+Ima+HeNwWT4SratiqnEOKyipmmVzx9RYLJMJiK39pYrMK+CwuCzf18myxLi/MuGcXUebVKOI4Sr5LR5Vgp43LuMuGMq4ioSznE05Rp4ejkOIx+Ly/MamX03jczoYLDzwGEw9bG1q+B9g/a1+J/7VfhH9mXwN+1D8Pf2q/AHwY0O1+DPw9v9f8Ah7qn7J0Px58WfFf4w+P00e08J+HfAl7/AML2+E8Olax458VeItE8GeHvDX9l39uNUvobybVILVpkt/qOOcFj8k40zzI8icMfPF8Wy4R4O4fnGNGviM1nm+OwOGp4rOKtapGGDdCNLGZnjquEVPJsry3Ms1xHt6FKrGn8rwNmFHP+BeF88zmrDLqv+qdLi3i3P5NzweHypcP5fmuOr0sspU4SjUwbp5jOhh6FerWzTEY3BZZhaMMRGisR8UeL7X42Wf8AwWd/4N44P2j9a8Ka/wDHY/Bj9vyf4p6n4H0aTQPCTeL7v9mDxTd6nZaDpct9qTxWGktMmkx3Bu3/ALRayfUVitVuxawfh30ro5dT8MuLaWVznVwVClw1h44mbl/ttfD5/wAO0MZj6UJxhUoYfMMbTxGNwuFqJ1cJhq9LC1Z1KlKVSXbwvUzCqsDWzOCo4uvPH4j6vyQp1MJhsRUxVbAYLEKnWxFKWMwWBnhsLjalGtVoVcZRr1aM3SnA/rIr/KY++CgAoAKACgAoA/MD/go/+09+1H+zgv7Pc/wM+HXgqX4e+Nf2lf2Yfhz8Y/i/418SWstzoPhn4u/tDfD/AOFV/wCB/h98OrW0u9S13xlr+m+KLi6ufFWu3Wh+GfCehxXNxp8mu+JprGysfvvDXIeHuJOJllfEWOxdGNfKuKqmU5bgaEpVs0zHKOA+MOKYVcXjpShRy3K8tlw7SlX5PrOOzDFYnCYOjhqeDeOxuHwz6pPL+DeKM6wEViM0yrJcxzCMaj9lhcqo4XE5PhaOOrqSlLMa+Mr5pPD4LL6ChSpfVcXjcxxVGFHBYDNvmb9qv9sn9sXRfGP/AAUM+JPwI8a/C3wl8IP+CYnhjwBrPin4VeLvhdc+Mda/aT1q6+E2lftA/FLS9R+ICeM9Cu/hnpmn/DXX9G8N+BLjw3oepXaeMHv9b8RSatpEcGhD3OD+HuE/7J8PMdxTg8zzKXih4g4zg7Dzy7MY5c+FslwvEOScGLPKNJ4XFRzbNnxBmeZY+eFxc6WAeV5ThcHGlHE46rjaO2Mo1sfnD4TyatDBZxS8P6XGDzPFUXi8PWzvN8XxpR4fyOWEjVo8uU+y4PoSzbFQqQx7lnzeEq0VlqjivHvHX/BUj416DqX7R37SU/xl+Bngb4K/s4ftafCP9m20/Y68TeCIJfi58VPAfj2b4QQ6h8T3+Ic/jzTvEmj+NfFGmfFTUPG/wp0rQ/A9/wCD5/CvhCOHWrfWX1HVNa0T6fh/wwyvEYjw84UxWWZrnGfeJNfi/CT4jyzGullvCGZ5FxLxbwvgcAsFDBYijjo5diuGcHj+LVj8VSxCwWdOGW/UZ0sHVxfz+Y51Gtk/EGcZZOngMLwx4WcPeJVOpjrVlxD/AGxwFl/iBXy+b5qUMFg66x1TgfJ8VhpSqw4swVfEY14qhCeVL9tP2pPHnxt+HHwU8YeKf2evhn4b+KfxUtLKZNA0bxr4zh8CeB9CU2l3NdeM/GmsLZaprV34b8LxQf2hf6B4U0jVPFHiAiLStKhtDczapp/4BCWXwdSrm2YVcqyvDYXH43MMww+DeY4ujh8DgsRjHSwOAVSjDFZhjJ0Y4LAwxOIwmBhicRTrY7F0MJTqzPtsmwdHHY6hhqqqVqlbEYHD4TAUprD1MyxWMzHB4GGE+u1IVKOXUYwxNTGYvHVaWIlQweExDwuDzDHSwuAxP58+BPjV+2p+0D+wn+wx8e/Dvxt+Bf7Omk/Ef9mrQPjz+1/+0d438F2HiV/BPn/Cvw/4strbwB8O9a1zw14G07Rdc8QajrN94r8TeKdfltPB/hnQxa6fpN5easuqaR+scYZJwXwX4keI2S4vB5vmGWcO5hXyvhDIsPXm6ucZlLNqODhRzfMaNOpjoUcLgPa1KOGy3CyxucZnXwuFpV8HTpzjivluGsVmGe5PhlRwcMZnuYcV5jlk40pTo4fL8jwOY8RUKuIwVBRqTxuZuvgMmy3CwxVaGGw+FxWPzPFrGVMPToS8a8LftS/t5/GD9jH4WftT+JPjp+zt+xt8G9B+EHxk+I/xZ/aN8XfB7VvEl18SZ/CHxF1Lwx8D/Evhn4N+OfGehR/Dv4XfGX4aadafFu9hu/FHiTxveXXinw94L8I/2c88WrXvRxFkPCnC3Eua5Y+G8+z7iGvgeAqeReGtDNo1a+C4o4iyJZlxhwrmmf5bhJ4vH5rw1ntTB8K5Zg8FgaFWpXrY7EZpUniMtlhKvdkcXnNaeV5fj6OaYalxlxZldTjCnGjgcHX4NyGvSoZXxHl9GrVrZfzY5PM8RmmaYyssjwuByL+08JTqYHOaNTLvz88b/FT4n/HH/gsJ/wAG4Pxh+NPgVPhn8V/iX+x/+1f4z8feBYrPUtNh8O+JNf8A2Z/iRf39pBpWsy3Gs6NbzPMLyDRNZuLjV9FhuU0vVLie/tLiV/69+j/keUcM8TeKGQZDjZ5hlOVcU4fB4TEVK9DF1Yqnl2J9thKuMwsKeEx1XL8Q62Aq4/C0qeFx1TDSxeGp06NaEF+Y5jmOIzXhmljsS6dV1K2YUsNjKNGphqOa5bhc9rYTKc8o4arOpUwtHPsroYPOaOFnUqSw1PHRoSqTdPnf9Udf1SfBhQAUAFAH5lf8FE/2mv2nv2dpf2epPgl8PfBknw88bftI/s0/Dr4v/Fzxn4itZrrRfDvxZ+Pfgf4ZXvgjwB8PLW1utR1nxdrmm+Iri7u/FWu3Wi+HPC2iRzzac+ueJJ7S00/gwWJq1eN+EckxkI4fJ87zPF5d7WD9ti8zxtPhHjLiFYSlFcscuwWAhw1Tr43H1Z1MRia2LwOAwODqUqmY47L/AEK9DDU+D+MM4ozniM4yfhzOc0w2Ht7LC5dDAPLKdHMcXUkm8dUxNfMJYfBZbhoqClhsVjMxxWHpUcJg818m/b7/AOCk3i34E/G74H/s6/s6eFNL8feMr/48fsw6F+1L4y1KFr3wn8A/hN8d/jH4W+HHhzRb94by0jm+LnxUbWL6XwX4c86a60fwlpGueN9T0/7Euif2gslxjzbjLI8osqXD1XOM04fzLNGrvHcUUuB+JeL8HwxlNpJyxGBy3I553xFj1Crh8qw8smyqrF4ziOjUwVZlgoZZwfxBndZylnEOG8xzzIMui0uXLstx+Ey7GcSZjFq/9lQzLF0Mky+hGVKrmeZVsZWoVJYfIcxpVPvf9qyX9oaP4YxH9nPxh8Nfhvri+ItOufiF8TPiR4b8Q+Oj8PfhLp1rqGp+N/E3gT4c6BCqfED4iRW9la2Hhrw5rmq6PoWb671S7m1SbTbbw/q84+rUoVMNXrYx5fkuFhmGMzvFYbByzHNJUcJlmLr5fgsuwdvZ/wC3ZrHB4fMMZKOKr4PLniZYHLcZjKlF0DLadGs69CODlmGaYpYPB5Hg6mLhgMvqZhjczwOEq1syxjanTw+Dy6tjsXh6NOVCOLzCjg8NicbgsHUxGIj+Lo/4KffHa4/Ymsvio3xc+F1hD/w8Au/2RtU/atX4Q6mdZs/g1aXd5Bb/ABduf2Q7jxPL450v4v6hrMNl4Mk+F19bPqdrZ3g+KzeAYvB8sWmRaVcQ668Lp4mrDIIcaZRxhmGZywdOWeRljOHI8a/6v4PLPZPEvC0eKKXDmVY7Oatd5l/qhVx2ZZJmlbC4/Cyq4DaGBp4fGeIdDD0qmdz4UwXCmKy/DYuosm5J8Qvgv+31j8RUjQhjsPwxS4izmrlOIwv1CnxW8ty6nlssU8QnmHJeIf8Agor+294u/ZN+E/xU+HfiQXiah4w/bW8M6V8b/hN+zjq3xBb47eKfgNNe6X+yj4M8TfBcWnjvWfgk37S2r2uo2XjXRtTXQfFOlat4f/sLQtX+H+oeI9Oht5rYjM1V4SxdPLYRx+d+HGA4ow3Cyre0yjPOKcXxzw3kryWXEiqOOAwFbgrF5pxZTUMyp4jKpVsS8xx+Kw/BueYXF7YHA5RLGcRZfjMwnHLcr8ROH+HMyz+bp0My4Z4Mx/A+b5/xHxHHK5wUcyxvDnGFPKOE6NaWBrYHM8JXoY6hl1RZ7luNw/6KfsY/tyJ+0n8dvixp3iz4ufCXwjpq22j+APgb+zkvizwGnxQ8c658LI9YsP2kfjppOjzXzfEHxB8P4viuviH4P+E7ywin8KvZ/BzXvFMMlz/wkKXUXsYRYDGYLNsblmNWc0cZnePznI3Q5JVsp8M1Uw+V8F5tm9HD+9h8Tx8va8bYOtjoQpvhbP8Agn6nChWxmOWJ+aqrMcLT4co5tgZ5RjaHD2W4bih1o1aWHxXiHm2Ew+dZxw1l88SuSf8AqPl0sFlGNpYWrPEx4kxPFOXZj7SWR4V0vMv+DZr/AJIr/wAFSf8AtNb+25/6ifwFr4yv/Hrf9fan/pbP0/Cf7rhv+wej/wCm4n9J9ZHQFABQAUAFAH8G37Cv7RX7A3hrT/20/hJ+1T+2/wDCP9lnx58Jf+Dkj4//ALauleE/H9rJqmq+P/Bfw2vfAWl2OkQWi6ro66Npfi7WdK8RaNH4pMmsf2Zc6He58PamDtVYOFLD5/k+dV6UMXQyvAcc4Ctl0/dhjqXG3hxxf4e1FOs1NUoYGHFbzSUHQrfXFgXgObC/WvrmH2q1pTyHibJIXpT4hwnDuGjjYy97ASyDj7g/jiNZUUouu8S+E1lqiq1D6u8f9d5q31X6piPoX4O+KP8Agid8JpfDAb/gsb8AvFtn4S/blh/ag0W21bRHt5tM+BHhX4OfFD4L/CX9kbSruDxdI9j4c+F/h/4pa1caV8QjHcSX0rX0Z8C2EmqNdWmOHwtB5Jw5keae2zSll3h/x9wVxLi6lVUMZxbmHHPAGU+GNTijFVYU5rBY7BcGcM8KZdXw9sbLMq+SzxksZhJ46UaGWbTq5hmnEua4ScctrZ1nvBWd5XRpwVXC8Pvhfxcn415nhsPRvSjiIZ/xvmvFOJjNfVVlmFznB4X2WPpZNSji8r9mP4lf8Eov2a9V8D+GvC//AAV0/wCCbHh74YfBnw38RfDnwo8d/Dj9i74OeHf2zNUt/FfhfXvC3gG6+Lf7SnjS6+JGla/q3witdagvrTxF4A+Fnw48QfEnU9F0xvHmoz6Pc+I9C8Ra16uY47KszpYrGxwueY3g/wD1VpYzJsJSy7JnjXRy/C1eKcfkrdeti8fi8Hga1DF5LRzXB5DXqZpmmJrYWr7TAUMtqUMBTzWhicPl8K+UvjOHF+Ky7OK9fMsTCgszxecVOF8sx/Nh44XKJZhiabw2PxOExud5ZgcFg8FluOw1ai8wn5fp11/wSxvfBP7T2meIP+Czv7AXgXxl+0J8H/hr8JdWf9mX9nrU/gD8IfiVf/Dj4paN8TdR+LH7TvwY0j41a5oPxZ+IXxch0Z/h58Tj4K1H4S6be/D3xJ400O1DjxEr6dpOVGGChQwuWZWqP/EQOD+PP9WMfSr5lwLgo8J0s1pT4ZyvI8RW+vYXJs+lmscTmqrZriVPE5HwvOWFryyavPNJi60sfTxNbH5j7WjwjxzwpHiXDVaOF47xH+umCwOCoZxjuIaNCGFxOP4V+o/WMlccqo1Hicfm1V4nDLGYengfuL/gnp+19/wSG/Yh+K/7R3xbvP8AgqB/wT0k/wCGjPDPwR0Wb4Qfsz/Aa1/ZZ+CnwquPgza+PNPgXwD4VsPiB8SLm603xFZeMoZ9UOvXdxrkniCx1TWZNalsNZsPD3hvvpY32OR4vI/aY3GrEcYZpxdHH4/Fe0r055rw/wAMZDWy2GGhTWGoYLCw4YwksvhhfYKjQqOni44/HvE5ri+Kth54jM8qzJwwWF/szhqXDbw+Dw0o/W4LO8bndPMcVi6laVbEY+VbMsbTxVWtGo61OWFp0HhcPg6dCf1P+yp/wVC/4I7fsyXP7TVx/wAPRv2b/G3/AA0X+1Z8U/2m9n2ifw3/AMId/wALL0/wnYf8IRu+36//AMJD/Yv/AAi/m/8ACSbdD/tL7ds/sCw+zb7jiwtT6twzwpw7bn/1YwvFGG+uX5fr3+sniLxpx9z/AFe0vq31L/W/+yeX2+I+s/2d9f5qH1v6nhvRzGp/aHEOcZ9b2X9rYLg3CfVb+0+r/wCqXAXC/BHtPb2h7X+0P9W/7T5PY0/qn136lzYn6v8AW6/5O/GfX/8Agkz8Xf2hvin8Yn/4LC/8E9rKDx/+1p8I/wBrLS/iB4u/ZnHxJ/a28Nt8K/Ffw68U6f8As72H7SGq/GPRjpH7PVrcfD1I/D3hnwn4C8N6xpaaybe61XUbCy1Oz8T48IwhwzieEcTNOtPhLiriDiKayy2UVOLI8Q5pxHjZx4uxPLja2Z47K8u4mxGSZTifdwmHoZTkWKlgJ/UFgp58Wv8A1mwXEmDhGGGjxLwLg+DV9ci8xocNywOQYXJ1mXDGDUsJSwMs1xuCpZ3ntOrKtVx2Jx2fUqeJw9bNKGYZb3/hn4m/8Eo/AutfEzxX4E/4Lk/s4eG/Fvjf4Y/ti+ANE1V/hT4d8S6foN1+1h+2NH+1o11r3hrxn4q8S+HPGvhfw1Akvwn8U+EL/S9Pf4geHdR1PXLHxB4C1Ca1s7LgyvBVMp4WwnDkPqOYxw3D3gXw/XjmmCdfKs2wvgzivEKvisPmmXQrwrywHGeH4+qYPEUMJmOGxeRxy32+Hx+Y1MWo4TuxmLp47Pa+cVYYrDqtxN4hcSU/qOMlhswy/EcdcDcA8HYapl2YKm40cx4axHAtLP8AA42tg8RhsZisbSweJy2NDBVJ4/6h/wCCcn7cX/BIX9hv/hf+r6n/AMFNv2Evtvx/8a+FvGFx8J/2Z/BGvfs8fsw/C6fwt4YHhuef4YfB3V/H/wAWpNA8QeO5zJ4h+Ies2fiSx0/W9Sj0uCz8PadFpAnvvoY4unS4ey/h+ksVVp4HOs+zqGJx+K+uVsLDPaWT0lkGWSdGFXC8PZV/ZDxOAwVatiprMs1znGxqUKWOp4LC+HPDVK2dV85qvCQq1ckynJan1TBrCVcyqZXjM5xks9zqcKsqOMzvGLN44KpiKNDDQp5dluX4aSxNanVxVX9NP+H8n/BHb/pIb+zf/wCFdP8A/K6vPO0P+H8n/BHb/pIb+zf/AOFdP/8AK6gA/wCH8n/BHb/pIb+zf/4V0/8A8rqAD/h/J/wR2/6SG/s3/wDhXT//ACuoAP8Ah/J/wR2/6SG/s3/+FdP/APK6gA/4fyf8Edv+khv7N/8A4V0//wArqAD/AIfyf8Edv+khv7N//hXT/wDyuoAP+H8n/BHb/pIb+zf/AOFdP/8AK6gA/wCH8n/BHb/pIb+zf/4V0/8A8rqAD/h/J/wR2/6SG/s3/wDhXT//ACuoAP8Ah/J/wR2/6SG/s3/+FdP/APK6gA/4fyf8Edv+khv7N/8A4V0//wArqAP5+P8Ag3a/4Knf8E8P2YP2fP25vDP7QP7XXwc+E+v/ABD/AOCn37TXxc8E6V4v8QS2F34l+Gni3wT8EtP8N+M9LjWzmE2iaze+H9atrK5JUyS6bcqUXZkgH9A//D+T/gjt/wBJDf2b/wDwrp//AJXUAH/D+T/gjt/0kN/Zv/8ACun/APldQB+OP7bH7Tf/AASh/bI+MPi/Xtd/4K1/sDQfB34o+BPDvw48XaZ49/Z88MfEb9pD4U+DrRb+w+I/h79lT9pVfEnhbVPhFpnxw8O6hPovjmPxX4M+Jx0O4m1LWvCQsbnVXtrPDJsNQwOYyxWY0o43D0+Ksm4qgsE55VmWZU8jqZHjsFwhxDmNCVT+0+D451kVLM6mEp4bCZlXw2ZZxks8xWExeGr4HqzDGV62CwlPLZLB43C5NmmU0pYyP9p5XhcdmU8xVPjDLssrOn9U4ty7C5isLg8VHEyy5zyzI8dWy+pXy7EQzLpvjX+29/wT7+NepeMvhB4h/wCC437Kt7+w58Qvi38NPitrvwc8QeAtW1r45eE9J+G2ueBvFMPwM+F/xztviVpHhLw18Hdd8UeAtM1Nl1r4KeJfGvhzTdT8RaDoniULqOm6poXflOKr0M3yDO87qSzfMeE+LMZxpkuMpKGCxWYZz/bOP4gyCHFFSUcVDMsJwvm2Opzwf9n0sqxOZ5blmUZTmFd0sLjMRmXmYzCUI5LmWSZDTWTYTO+B14f5hh3fF4TAZNX4d/1SznG5BR/2epg81z3h2VbDYqWPr5lg8JmuJxWe4XDe2rRwdHtPif8Attf8EKP22tQv9f8A2+f2wf2TPiP4m+FfxR+Mlj+zB4k8J/FL4o/CvXPBfwW8bjw9b2FvqrfDH4lW/wDafiDUhogi1TUbrVIX1rSbPS7q68O+E7y+1Pw9Z+HUyyFbJ416VSWX8W5vw5m2Q8Q5jS5sRg5QocWcU1+GJUsuqVFhalGhkOJyDMMZgqk68JZw8ZTli6lKnR9l6s8bVWOxmCio1uGsNmWQZrlGEnyuu8WuEMio59Wq4p0qdeNVcQ1uJMHhZqlR9hl8qVOmsTTtjcX8y/CL4s/8Ek/2Tfgf+xR4c/ZD/wCCxX7IXgz9oH9jKy+KelQ/Ez4seE/HnxN+GHxk0f456HoejfFfTPF3wri+NXh7xV4Rt9VvPCHgXxP4ci8G/F23sPDeteEoYl06/wBO1fUbc/RY7NMfXzWnjsDUo4PB1/DvA+HGaYKrQWLnWwGBzHJs/wAPnWCxKlhnQzXB8T5dmOa4OljKeYYOngc+zDIZQeDpYGthfJw+XZdHA5phMXRrVqlfxIx3iVlOKoV3Qq5dj61PijKcNk1eNWOJhjct/wBUeJpcO5hXhHCYzHYrLsHxHzUsxeKpYn0rwL+2v+xH+zx4F+GOl/swf8F7P2U9G8Z2Ol/HE/H1Pjh8Mda+Jfwb+M3xF/aF+KWofGTxp8b9G+FPgv4t/CnUfh98RfDXjbXNftfBVvJ498XaCngXUI/BmvW2qNaR6+3lYrCYeeBXDWDdbC8H0uBuE+BMuwWIlSzHPciwvCeBx+AWdZVm+IpQwcs14jp5njMRxNRx2UYnK8fmCy7G0cFhoZZHB4ruhWnUr4rOcdSoVOI8ZxjnHGGNxGBVTAZVmcc2wuX4Chw3mOC9picc8myLAZPk+HyLE4XM6GZ4RYXHOrXxLzas8P8Amz4v/a2/4JofAP8A4Kkf8EKrT4N/tqfDT4n/ALOf7G37Of7WXw/+KXx0udZhTS9H8TeOfhL8Vbew1DxWLCxhsdCufG/jTxPnSdF023bT9NOq2ek2W20tojW/FmK/tfDyjgsHLD4bB5Xw9kWVYL288XWw+UcNZZleQ5RQr4upGE8biqOU5XhY4vGzp0pYvExrYl0qTq+zjXDkZ4PMK+MzLGU8RjM0zzifiPNsZHDwwWHq5vxVm+bcQ5rPDYOlKpHB4N5pm2JjgsL7WtLDYX2NCdevOEq0/wCjP/h+H/wSR/6P6/Z6/wDCquP/AJX1+b/2VmP/AEB1v/AV/mfoX9q5d/0GUf8AwJ/5B/w/D/4JI/8AR/X7PX/hVXH/AMr6P7KzH/oDrf8AgK/zD+1cu/6DKP8A4E/8j5f/AGnf29v+Df39snSfBOiftIftY/s8/ETT/hz4kuPGHgcJ8WfiJ4MvfDfiW60u50WfWNP1XwBrHhXVFupNKu7qy/e3ssSwzyhI1Zy1RRyfH4fMaWbUMHXp5jQwGPyulio3545fmlTBVcwwvK5OnKnip5dgnV5oOTVBQUlCdSMyvmuW4rL6uV4jFYergK2OwGZVMPNJxeOyyOLjgMSp8vtIVcKsbinScJxSlV52nOFOUPzf8IeMf+CP3wU/ZesP2fPgZ/wVA/YovDH+0j8SPj34s0L9pH4Xap+0Z8BPizovjbxB40vPDnw2+I/wg8cfEqXWQnw30HxH4btfD3jbwX8R/Cut6l4r8EWvjHWrK5uPEWu6bL3RpZ9KnwTSxeHWMjwnwlR4erVKmEo0atfOnl2U4XFca5TUwvsKuSZv9byueJwWXRrYzKcJgMzzLJ1RnSq0MXhvPi8jpYjjXE4XGzwdTivPMLmdD2OJqVVg8owOJrYijwpmMcX9Yo5zlOKjisVSzDFzo4TM69Z4HGxxEamW0qNX62/Zx/4KOf8ABN79kPwn8Efhh8MP+Ckf7J3izQNd+M/xi+KP7Wvie60u28IW/ie8+JeieNPFC3Xwx8M6br8sHw10nRviNN4I8M+E/B9pb+OodM+HGlpo99rS3WnHWr/trUsZjMRg8HXweaLI8h4GxOU5K8Zio4/N8TxFHiLJsesxzjNFRo/X8XnMs145z3OHHAYLDVcxxynRr4NYbCZdj8KFbB4SjmeNp4zLVneecVZRj8bHA4aeDybBZFgcgXD8Mqy3LamJrTwWDyrI8h4WyjLq317G4rnwUZ1sFXhmOOx+VdB4x/be/wCCNXxD+MH7YnxC8a/8FKvgFqvg/wDbE/Zb+HH7LvijwBaXc2n3fhvQPBC/G631bxDaeLXur1NUuvElj8Z54LfTn8NaamhzaAlw1/rC6mYNP+Zq8O5lU4Y4m4djTxVCtn/GP+uOFzSlCCq5RjaXCnCvDmChSw8+eGJq4LF8LUc4p4idSlCc68cHLDctB4iv9DR4gwOH4p4P4mhiMJN8KZFjMkeX1+apQzSGM4mfENSdepF0pUaMqcpZdVw0Y1JVKcpV44mk2qS+YvBv7Un7EdzPD4g+MP8AwXV/Zz1D4jfC39lvXP2VP2X/AIlfBL4cXPwp8RfDLSNf1fwRrOsfF/x5b+JfiF8T7D4hfFHX5Phn4D0vW7LRU8BeCX0TTNdsrHQ7WTxRNcab9XmFfNcXiuJM+w+VRwvFHGGfcKZ1n9aUZYnh2eG4UzjNc+/1dwuRznTxMci4hzTOcfVz6nic3xGNng3g8BgMZg1gliq/zOV4fJMsw/C+Q/XoYnhLg7AcQYPI8FOTp59CtnmQ0+F8HmOIzuF8O8x4WyGNXDZBiKWUwi8wr1c1zCjipyjhYeC/tv8A7Zv7GXjz9lH/AIKDfE/4jf8ABTP9lP8AaX/aw+MH7Fp/Zi+Fvgv4B+BfEXwh8J2vg7QvEeqeMxYaf4W8U/Ej4va/4i8eeOPFesPqus6pdeLrLR9NtNO03RNB0K0jhv8AUdU0y2k8DSxuEwWU4zCLiDiLKs/zurisVDFUqcsiy7H5ZkeW5ZCOFw08PgMto5xnVatXxVTGY3McTmLnVq0KGFw2GhnmFb62stni85w+Np8O5JnuU5PTo4V4bEYutxLisgxWeZrms/b1qVXG43/VbIKGHw2Bo4LA4Glg8RONOvVx1SdL9AP+Cf3/AAV4/wCCZ3w0/YN/Yl+HPjz9tH4IeFvHPgD9kb9m3wT4z8Mat4jmg1Xw54s8K/BvwZoXiLQdTgFi4h1DSNYsLzT7yIOwjubeRAzYyf0mhisPGjRjKrBSjSppp30agk1t0Z86mrLVbLqfXP8Aw+u/4JRf9H3fAD/wqJ//AJArX65hv+f0Pvf+Q7ruvvQf8Prv+CUX/R93wA/8Kif/AOQKPrmG/wCf0Pvf+QXXdfeg/wCH13/BKL/o+74Af+FRP/8AIFH1zDf8/ofe/wDILruvvQf8Prv+CUX/AEfd8AP/AAqJ/wD5Ao+uYb/n9D73/kF13X3o/MH9of8Aa9/4J+fEPxp+0jqXwO/4K3/sm/CHwP8AtpeA/D3w/wD2mfD/AIv+Hmp/E/xIYtB8JX/w6k8a/BrxNZfEPwBp3g7xhrHw4vIvCd9D438M/Ejw3Bc6Xo3iSy0eG6tdR0/WvH+pYDE5dmPDWaYt4nhLNOJ6nFeJwGE/2PNYYrHYPh7A59lWGzSSxOHpZVn9HhnLp15Sy2eY5diKuaV8FjG8dQWXejHNK2DzTJ+JcrVHDcUZHktHIMFjMUnissqYTL83zvPchxmLy+EsNiKuPyHNOI85rUuTMKeEzLDV8Ngsbh1TwcKlTyvxr8Xf+CZ91/wtb4Q/DD/grh+zH4F/Y+/aL1X4M6v8d/hLrXg3VvF3xTuW+EXg/wCHnw+1TSvhl8XovH3h7R/Cul/FnwV8LfB+h+Nm8T/DTxvqGlywaxqnhu7trnWTFZe3RzOFbOsPmOb1cJjsFlvidmPi1leBw9F4Of8ArHmPE9PjuWV5lWnLFU8Tw/h+Po1eKYUcLh8Fj6yxOJyWtjfqdSNen4EMHDA5TDBZLiKuCzCp4b4XwuxmZYpwxvPkmDyfM+GsPnGFw8Y4VUOIafDOaVcmjXrVMTl6eGy/MPqPt8JOlife/jN/wUW/Yo+Ol/ZeKoP+CnH7Inwu+JX7OH7UX/C2f2P/ABbf+HL3xl4Y/wCFeTfB6P4feIPBnxe8FaT490LUvEuneKP+E1+J2hzarofjLwNr9tZR+GNdt9O066sXsLzzMPWqUcTkPEUcZg5cRUMHx/kWe0sXh6s8Dj+G+JeIcWsDhIQw2KhUwmNo5bk3BmeUsZTxeMhUzLLIvGYSgsbjMqwHo4iOBrYTNcg9nWp5FWp8FY7K5UK1OOLy7iHhuGDx1TG0qlWlOOLwU8VLMctq4SvhcHOOCzDMMJQrVY4fA5zi2eFv2u/+CXNr+yL+1h8AfGv/AAVO/Z18RfFn9s9/jx4h+MPxm0rRrrRfDtn47+OXhNvBRvvCXwxn8S6neWfhHwF4ZtPDmh+HvDWo/EK91PULDw+kupeJ1vtRuLmLDOsDlmYcI5TwdgMXPB4HKKNTkxuKVPF4zG47H8YZhxznuZ4yFCOBw6rZrn2b5nOnQw8KdHL8HVwmDpvERwfta/ZkuaYnAcWV+LsesPjMZXxmT1Vg8KpYPC4XLuH8iyzh3KMrw06ksZXcKGXZVRqYjF15VquKx+IxuKcKUK0MPR9N+I/7en/BKH4j6F+xn4U1H/gpf8ALfwv+yj8T/hz8T9c0Vknu4Pi5qHwr+HPiPwp4MsLonVYE8Jw6V4z1XRPiNDM8PiwLqHhix0xLdZJU1i0+ozPPMPmXiDV47bp01y8f1sJlTl7X6nmfHGAxOTRzKGOcIc9XKMkzXP8AL4QWDpyxbzZ141cG8P7Ot8rlGU/2T4f4XgWGMdT2WB4FyvF5pGmqX13LuDc2yXOq+Elgva1PZ087xmQZeqy+uVFhqEalGccZCpJHyP8AtKf8FPf+Cf3iv/gtb/wSE+Pnhz9rD4Q6x8Gvgj4Q/bfsfiz8RbLXpZPDXgK7+IHwA8Q+GvBdv4gvDaK1rJ4k165t9L0wLHJ513KkZ2g5r8F8fcsx/EnhpxDlORYStmmZYmOUfV8HhI89er7DiHKMVV5Iu1/Z4ehVqy10hTk+h9LgalOnjKE5zjGEfa80m9FelNK/q2kfvr/w/O/4JEf9JAP2dv8AwrJ//lfX+eX/ABB7xP8A+iJz3/wlX/yZ9J9fwf8A0E0v/Ag/4fnf8EiP+kgH7O3/AIVk/wD8r6P+IPeJ/wD0ROe/+Eq/+TD6/g/+gml/4EH/AA/O/wCCRH/SQD9nb/wrJ/8A5X0f8Qe8T/8Aoic9/wDCVf8AyYfX8H/0E0v/AAIP+H53/BIj/pIB+zt/4Vk//wAr6P8AiD3if/0ROe/+Eq/+TD6/g/8AoJpf+BB/w/O/4JEf9JAP2dv/AArJ/wD5X0f8Qe8T/wDoic9/8JV/8mH1/B/9BNL/AMCD/h+d/wAEiP8ApIB+zt/4Vk//AMr6P+IPeJ//AEROe/8AhKv/AJMPr+D/AOgml/4EfLf7XP8AwU5/4JEftUfDnwX4A/4ea/s7eBP+EP8A2gP2dfjp/a32mfxP/aP/AAoL4z+DPi7/AMIt9g+2+Hvsn/CWf8Ij/wAI9/bf225/sL+0P7W/sjWfsn9m3Pv8J+HXifwxxNlXEf8AxD/Pcd/ZmF4pw31PkWG9v/rLwTxNwdz/AFjlxHs/qX+sX9o8vsKn1n6n9U5qH1j61Qzx+LweO4e4pyH61Spf6y5DUyT61fn+pe0zDLsf9Z9heH1m31D2XsfbUL+15/ar2fJP4t/aZ/an/wCCbnxj8e/tRJ8Lv+Cyf7KHwo+Bf7eHh34feGv2ufAOt+AdT8e+P7238E+GIvh3rerfA/4i23xD8H6L8P8AWfiT8KrLS/h94lk8ZfD/AOJVpo6aZbeJ/D9tDqZltH+q4R4W45yXAcLYPiDwo4lz/wD1C4yxHHHB/wBWxsMpowzDEY3J85eUZ/TlgcwqZlkUOI8mo557LA18qx1SWKzHL54z6vi4VcNWPzGlPEf2vk+Mw2W8RS4Nq8D1Mwrw+u4R5esXxNissziGCVTC1I57kn+tuc0sHUeLlgMRD+zXi8JN5dbFYPxm+Of/AASY+Nvx71HxX4u/4Kl/sF6j8CtZ8Z/CHxXcaRqnwB8OXf7Vvhzwn8ILvwXrNl+zz4G/avsvEmlXWj/s/wDirxT4F0vXvEWha18NfEni1LHU/EvhbTPFNrpmrWtzpHocL5b4o8OYWhiv+Ie8a1OJMDmGf5vQxmDzqvl/D2cZ1nFTMa2W57xZw19WxNHOM14UqZgp5JVwuMyylWqZbklXMKdeeW1v7R8nNMLlmKyWPD+X4mhhMqqcH0eB54bFr+0FlGSzy+tkueVeFqrlh6+UZhxRkGJxGV5rVxFXMMPh54rH5hgcNTr41UsL+jHgz/gtj/wTs8SeFvjd4c+MX/BRP9lOMeIfHvxL0T4WX2gXz6dPp/wf1Wwt9P8ABr+I9Ph1nxBBqXiGyln1Z576PVNJk1vTk0y9vdD8K6hdXeiab+XcQeCnHOYZDl2AwHBXEuHzDG8N43B8R1atH6zh45ziMyzqhSxGBpuGElDDvIp5LVrYRzrRpZg8bRp47EUowxEvpctz3DZXxRPMqc6FfKstzPhrH5RQ9s4V68MLkPD2LzqliMQ6bacuKY59Qw9R4WHssHHDRjDFU4QxeK/L/wCMPxq/4J2+PP2X/wBgv9lTwV/wXA/ZA8PfDP8AY38F+DNB8feEPiT8Cdb+Kvw2/ai8SfDjwr4d8O/D/W/iV4A0r9oL4YmPwp4U1LR77xdafDHWfEnjfwpqviS70i78RLrKeGrBJf13D4Pj5eJHG3iPjPB/iStmPEs8RV4fjhc1pYTHcFYrMMVWq5nmWVZjWybHUa2c1sI6GXYDN45bg8bk1B5hWy6pSxePhXwnzuFpYLC8K4rhmnmCisxzfMMbmmPpSlQq47KcdmGYZjLh2cadRVaWW4ivj7ZuqWKi84o4TDYSvGlgJ47B43R/aB/au/Zf/aK8RfszeKfHP/BfH/gn5qkv7OcOt68Ph9r37GvibW/gZ41+Lc/iW7vfBfxd1H4Twftg6PZ/8JB8MfCK6P4c8CaX4m1zxto/h/X4dc8faRBp2vavpcXhrk4f4b4j4azDiXH5d4M8cQxGfYHB5bg8w/1qw7z3IcG8POGfwy3OJ8LTlRr8S4mrN5hjcNhcJjoZZCjlFPEvDzzCpmO2KlhcZkFLh+ri8JTwX9q1MZjqWGorD4bNsro4TA0sp4fzLDRqv2+U5ZjqGMzOWEhVpYPMq+JwUMxwdenlOF5vAP2iP+ClH7Huv/8ABZD/AII2fG3xH+3J8AvjN4X+A3wW/a08PftCftBeBNGvPh58NtL8WeM/g18RtB8N3Fx4RuvEXjq58GxeJdX1TTNO0vR38WeJWW6uY1OpOJPk/evo7cPY7hqfFc8bwzm3COAxuY5dVy7Ls6xscxxSp0srqUcTN4+GDy9YmM8W51I/7HRdGFWFBuq6brVPluII4qvlkqNTF0MzxXtcTKNTCYV4SCw1TM3WwWH9g8Tim6uEwDoYaviPapYutQqYuNDCxrrC0f3o/wCH3f8AwSX/AOj9v2fP/Cqn/wDlfX9RfXMN/wA/ofe/8j4D+zMf/wBAlb/wEP8Ah93/AMEl/wDo/b9nz/wqp/8A5X0fXMN/z+h97/yD+zMf/wBAlb/wEP8Ah93/AMEl/wDo/b9nz/wqp/8A5X0fXMN/z+h97/yD+zMf/wBAlb/wEP8Ah93/AMEl/wDo/b9nz/wqp/8A5X0fXMN/z+h97/yD+zMf/wBAlb/wE+YP2sv+Clf/AASX/ai+H/gfwL/w8p/Z88Df8IZ8f/2fPjn/AGp9on8Tf2l/woj4u+E/ip/wi/2H7b4f+x/8JV/wi/8AYP8Abf2u6/sP7d/an9kax9m/s645ozw0eIeD8++swf8AqpnmPzn6pZ/7f9e4Q4o4V+re3v8A7L7L/WT6/wC29jief6l9V9lD6x9YobvB495LxXk/1Kt/xk/DWN4e+sW/3H65icFiPrnsbf7T7P6nyfV/a4fn9pze3jycsvh/9ra9/wCDcz9qXxLqXxGH7ZXwE+HvxY8YfHP4S/GT4n+PdN+Kfxk1FfiDb/DzxX4a1bxD4avfCem/Erwp4Y0i/wDGnhXw6PB1r4w0ywXU/BqXEOu6PZ3F9YQwvxZdgsqyrMuHcVgakKGX5NxHnvEeNyuM60oZris+yviKji1HE1Kk55bVln2d4bP6+Iw9Oo8SsteUTpxwONqey9DFYjPcXgM6w9ehUnjcx4aw3DmAzF4fDqeWU8BLA08vrToxoxjmVLB4HCVcJTweKnGEniZYmdR14Xn9bfGD/gqL+xP4v8OXNl8J/wDgsp+zX8Itc8HfFHwL47+CgtvCut634XsfBvhLwvZ6HrXwa+POl/8ACxNO1f41eDvGuoSa9qt9qui698LNb0f7X4dFobzUPC76nrnfVx+Kni8DmssfgsVmVLM+JK+Z0sXhZxyfN8rz3D4rC4TCTy/C1qM8FmmR/WYY7AZxRxVSk8zwtGu8qp4aVXBz83C5RTw+ExGVrKsdSyypkeTZdg5YfEv+1sqzTKcyp495rhMwxFKvGrhcdQwuDyvF5Ti8NW9tlzzOlVzCdTMKdbBfHrftCf8ABOuOa1+OFt/wWB/ZEP7aMP7WN7+17P8AEC7+G2tS/s8XPiy/+Bx/Zxk+HK/AyH4nQeL7fwTbfCUQ6dZeIP8AhdE3j2PxZE3i+fXLiKZ/DowwawuSVOH55Fiaa/sjAeIeXZj/AGtF4l5xDxPzzA8RcTYql9SlgP7IxGHzTKMllksaP1qjh8DgMRgcxjmk82zHGVOrFUMZm6zqlnOXYj6vmWG4HwuAhlk/q9bLIeHmKxOM4flVq4ynjo5nKviMzzmpm6qUsJCu8woLL1liyrL/AGfu/wANP28f+Cenws/Zw/ad8EeHf+Cun7MVv+0t+1T47+JnxW8X/HHRPD1/4b8EeBviP8T9H0TwrNq3w1+FD+JvEF9pOmeC/DGg6WPDdprnj/xBqmq+JbE+IvEutX8uo3dss5jhcqxnC2ScFUMZjMPkeB+uYTNcSsVbOcyyziTjTNuLuNlg8XRp0aWT43Nf9Yc8wGRTw1GdDhyFbAVo0sxr4KtUxuuEnmcOKMTxXjspo43FfV8pp4DLJUp/2ZT/ANVuG8HkfC+HzGNSVStmWGhVy3A4jPpSlQq5pRli8Jhv7OoPCU8L4X4E+Kf/AAR7+FPx7+F3jD4Z/wDBUL9mTw38Avhr4y+CHxQtfhZNo2pah8Sn8ffAL9nzxZ+zn4Ts9O+MB8VW9lZeAvEPhrxQ3irxnot98O9W8Qat4uj1y4j8URWni7Uo7T2MHmtKhnOY5rXlg3Tebcb5tkOAwFH6jhcq/wBfeDuF+BsdlOIp3r08XkmQZFwvQhwzgcPTwDwVSeVQq1amG4awFDE+XjctzHGZJh8tnSx9fMMRkvDGR8Q5vjZrEVs2XC/irnHjFHO6VKEKLwnEPEHFud4yHEONnWxOHxWXTxEKOEo4nHYjEL9Gf+DW/wAU+HfHP7Nn/BSTxt4Q1ez8QeE/GP8AwWO/bD8U+GNe06Qy6frfh3xB4C/Z91bRdXsZSFMtnqWm3dteWshVS8EyMQM4r5Ss1KrVkndSqTafdOTaf3H3eGjKGHw8JJqUaFKMk91KNOKafmmrH9N1Zm4UAFABQAUAfwgfsV/Cz9n3xF8N/wBvM6v+x7+xp8ef2rP2lf8Ag4y/a0/Y9+C3xV/ao/Zu+HHxysfhXpOs+GvB/wATNe8SauniXSP+Em17wv8ADzwloHxL8X+H/h5p/inQNM1vxrqcVtNe6dDrerXj8+Ho4nN+JMk4ZwmKjl6zDB8T57m2Zexjia+A4c4PyDF55ms8uw1S2Hr5vmFenl2R5Z9bbweExObRzPF0sXh8BVwOJ2rV8JleR57xDjKEsbHKVkODwGWqtLDQzPPOKeKMl4SyTDYvFU4VauFy2hjc6jmea1aFN4meW5fisLg5UcXiaGIpffXxw/YS+Av7AHi3wL4f+Ln7LP8AwTg/ap+Hv7Rngf8AaC8M+BfGmu/8Ezv2QPhV8R/g5+0N8KvgJ4++O3g9mtfh54BtPBfjn4T+M9D+HXi3TLjSNW8MWvizwvrlhoTz+LPEun6tew2nhcT59LL+H/ELC4SgsLnuSeFvGPiLwjm3M8THEz4Nr5JhM4ybP8HUjHDVK6w/EWCznKsywEMFQqLLs1y3G5bKWJwOKpevw/lEMbnHBeKxlf22VZj4kcDcE8U5VGDoKOC42zGvl2X5rkeJi54qg6OaUMPleYYHHYjHTlQzbD5jhMZRll2Jw+L+cPix8Qv2B/DH/BPDxN8RPhh/wRn/AGWvjD+0J8Mv+Ce/wW/aA+Pnx18B/sH/ALDh+CnwD+L/AMdvgfZ+PfAQ8W+E/GH/AAi/ivxbbz31xF4w8W6D8NPBXjO18C+BdS03WNeMNpO0EP3HiDhqOT8X8TZfkyllXDmUeM2A8MsDmuZuVfC47HQ4k4YjmuS4d0vrOOlUp5HxFl+Wf2xXw1LA0+Ic2wGB+sxnTx+IwHgcD3zTAcM1M2cMfmmdcJZnxhXynAShQxdDIMLW4iy2hnFadWWHwVFVcz4dzeeEyxYqWZZhhMjzSrhsJVf1Gjj/ALe/4Kmfsd/sp/AX/gnz4U+Lf7K//BOX/gmxY/tHePPiP+yp8PfCdz4p/YT/AGaPEPh261n42/EjwR4N1CyudFu/hx9nEWpHxFLaQyxlZbAzrPbMksSMPA41xsuGeN8jwGDwdTH5RDjHjKlmmUQ5p4zNsh4Q8PvEXjOeUYPERarUMdmFThLB4SjiqT9qpVGlpORHAk6OfcCV89zvFxweJ/1E4fzqeZxgo0MBj82zbhXL8VmU8Mv3dShhKOc4zEfVpJ0/cimmopP5P/aDT9gvXfi7/wAEh9F/Zg/4Jvf8E3tP+H/7WGtfs+/EL9qE63+wt+zVr2qaL8M/2g/F3h7wD4E+HthPdfDojw14m1rxBB8V3nv4VXUbST4Y6hbRlQZ1P0tHLKK8U+IeHnilj+EMlyLiujgcdh+WLzzOMd4X+KniZwVm+Dr3U5YLBZF4X08zxuGi1TxWG4xyKVWXs6kObChUxT8N8Pm2OoxwXGjzjLKOY4Ln5qOWYfhjj/gHw58TMuqUJK7xNHifxJyTLcDiJtezeWZtyRdWlL2fd/Cv4if8Egp7L4b+AdL/AOCPPwg/au+JniPQ/ij8TfFs/wAPv+CeX/BP/wAF+ONB+Ffhn9p/4o/AC21XRPgt/wAJc/in4tah4d1f4f6ulz4d+BVh8SPF7eB9Bh8a+JdG0TWtetPDU3k5DH+3aHDk6UXhsHiuEvBfHZpnteM6lChmPitwZlfEGVZlm2X4KOLx2U5fUjinmHFOYUMNieGeEpYt4annGYYPA4rFYf0uIKTyTH8R0JunUxOF4v8AFDJ8qyalVjT9tS8N8fhaWbZdgM3zF4PL8djHHMMJg+GsJjcTgs+4nrxny5XhZuKn9e6r4R/4I/Rftj+JP2PfCH/BFH4BfEzVfh14o+FPgv4v/ErwD+xJ+xbrGhfCrWvjR4b0/wAWeC9Z8R/DWU2nx9vfhnZaRq2lf8Jz8XNB+Eup/D3wNe6gtrrOuKNO1+bRjI4SztYqtG2CwFLOeI+HsNmeKaqYCvnXC2TxznMcJiq+C+trJKOMpS/s/IMfniy/CZ7nPs8BgqrjjMvxGM5c1qRyujgZNTxWLxmRZXxM8tpQnQx8MjzfP8Zw7h6+Fo4+OEWb4/CYzAYrG5tk+TSx+ZZVk9KePxWHjOE8NHwHwDF/wSpurGDwJ4B/4I6fBH9tL456l8Qv2x9SufAXw2/YB/4J+fC3xH4K+Dn7M/7RXif4Na74j12Txr4r8PeAp9FsNes7LwN8MjB4un+IPxcubMateeEPDl/JrNrpXk5dmVPE8M5Fns6OMnllDw34L434oz5Yfm+q4bjBZ4snlWyrDzqVquf5vHhzPsZHhvh9ZssJgcmx1f61JPCQxffjcJLDZ3nuXSr0KOIlxxjeD+HstqSkqeJx2WcM8L59msKWaThGlTyfKqHEuUzx+e52ssVPHZ5gcvpYatDlrrqdU8W/8EYvEE/gux/Z0/4IefBz9qXUfGn7Jej/ALakMXw0/Ym/YR8J2fh34KXnijxF4Q1qPxPffGPW/hx9h+InhrXfDGpaTefD6xt9T1vUtX26foovxZ63caR35xVp5DS4vzDMakFw9wNS4ax+f8R4accTl0sk4tyDMeKMkzrKKUGswzTC4zIMtr5tSpQwdHEPBfvJU4TXsnjl9GtmT4cwlKlOhnXFOccY8N5bkOMthsww/EnAubZLkPEGUZtOTlgsu+qZxndLLqmYPFVsuhicNVhLE/v8A8Z+l/wL/YB/4I+/tEfBb4T/AB7+G/8AwTa/YQufAHxm+HXg74n+DJtW/Yq/Z203VX8M+ONAsPEejDU9PPw9n+w6ilhqMCX1oJ51t7pZYknmVRI3sZ1lOIyLNsxyfF1KFXEZdi6uFqVsLOVTDV/ZyajiMNOpTpVJ4evDlrUZVKVKo6c4upSpz5oLycqzKlm2AoY+jSr0I1vawqYfExhHE4XEYavUwuLwuIjSqVaXt8LiqNbD1XRrVqLnTlKlVq03GcvVf+HTv/BLL/pGn+wB/wCIb/s6/wDzua8s9EP+HTv/AASy/wCkaf7AH/iG/wCzr/8AO5oAP+HTv/BLL/pGn+wB/wCIb/s6/wDzuaAD/h07/wAEsv8ApGn+wB/4hv8As6//ADuaAD/h07/wSy/6Rp/sAf8AiG/7Ov8A87mgA/4dO/8ABLL/AKRp/sAf+Ib/ALOv/wA7mgA/4dO/8Esv+kaf7AH/AIhv+zr/APO5oAP+HTv/AASy/wCkaf7AH/iG/wCzr/8AO5oAP+HTv/BLL/pGn+wB/wCIb/s6/wDzuaAD/h07/wAEsv8ApGn+wB/4hv8As6//ADuaAD/h07/wSy/6Rp/sAf8AiG/7Ov8A87mgD+db/g21/YL/AGGfjp+zp+3trnxt/Yw/ZP8AjFrXg7/gqp+1J8PPCOr/ABU/Z1+EHxC1Twt4A8PeBfgVd6B4G8Oah4t8Havd6H4O0O71fVrrSPDOmS2ui6bcapqM1lZQyXty0oB/RT/w6d/4JZf9I0/2AP8AxDf9nX/53NAB/wAOnf8Agll/0jT/AGAP/EN/2df/AJ3NAH88X7Y3w5/Y5+EXxT/4KG+MPD37IX/BH74NfDP/AIJt+EvhN4lt/wBn/wCJ37AP7N2seOP2tovG/wAONN+J+u3w8b3tv4Z1fwPpHiJr+4+EXwjuvA/hvXWPxJ0TWL3xEviWCEeFV4cox9GGXYTiLNVLMcJmHi5T8M6/D+AXsMwyTKoYvg/A187deMsRWxGf4uhxTi+KctwuJw1HJ5cPZVhKdaMni8fmuA9DF5dWxeaYLhrLubLMViPDmtx1T4jx1N4jL8XmNTMeMsDQyyOGvQpvI8nnwnhKHEVajX/tVYjPbYarhvYYKljfMtMu/wBhP4tftE+Ite8A/sf/APBMD4S/BLwR+2T4X/ZX0/4a/Ev/AIJC2/iH4SeL9Jj1zwl4T8ZXvxg/bn8FfBnxF8OvgT8a/HHiLXvEFv8AATwLqVvZ6JJNpfgOy8fQvb/Eew1e293IMur1Mfw/RzVwxj4pzXjfA0sDScspq0MHw9m/FuSZPR4RxGYRpYfjDi3Ex4Yw/E+Y5Oq9PCYnK80rcPZbUw+e5a8TifmM1zejPI8wx+Wxlgv7J4N4K4onjq98wpvFcV8K8O8ZV6vEeFwkJ4jh/gnL8LxJh+Ga2fxoVcThs2y7Ns+n9ZyjDywNH9L/APgoP+xX+wr8L/iR+xj+z/8ACD9hz/gl/wDs/wBz+1h8UviF4S8RftG/Ez9gr9mrxxonw8034a/DDWfiNbeEvDHhnWfDnhTwxqHxI+KN5pq6J4WbxNq0+nWmmad4mvLfRNZ1SCxgj8bAqpmPE1XKZY6hgMLlvAvEvG1SnKEJ43PK+R57wdkVLJsF7WUYU8Ph6XFlfiLO61OM8XDKckrQw7w0atfG4X6LFKlgeGMVnXsHi8VPivhThSjTlUlTw2XUuI8LxLjq+e4z2a9pUhh3w7RyTAUeanQqZ3xDlSxFSdNLC4r5H8H/ALN/7Mf7Qv7LWp/E3wJ+y3/wR6+F3hH9nD4/ftM/Bb9q39qvwj/wTM+Fvxy1DxlZfAfxDH4c+HXib9nj9nrw74K8T2Oow/FU6npGq+OzceM/FMnhNoL7SvA2l+I49Tt9Z0FZhi40si4V41rxnkuTcScCT4gweT0sNiM3rYnipcW43g+ODrYl/VcRhODa88jzrP8AAYqnCvm9bB4vJMDjcbl9PD5hm+KWFwlZ5xxTwph4085zjI+J8ry/+0K2Kw+VUcNw5iuA8v47zOrVpLno1uLcoqZzlvCuIws5YXLZYvB51mtPCVKrwGRrH8Jfsu/BX4+fsK/A79si4/Zg/wCCKP7HXwTsf2eviZ8V/jp+0Fef8E+/2b/i4PEnjjwr43vPC/w70fSPhrrEdjpPw38H+LvCuly+MfHHhu88Z+KPiloHjLVrP4OWcejeJdJ1C9uduMJ1+Go4zNpYaEKz4M8PM14f4Mo1JZz/AGxxpxZkP9sZ/wANxz3AOFXNsBl+aVsq4c4RxHDtGvU4oebVM1oY7EUMJhaWYLIKFHOcTPJMHXrZlOjx1xtkWP4hrUP7Bng+EOGczngcqzyWVY/nhlma4/DU8bmPECz1YXBcP4TKZVa2ChHMnHKvjHxV+zN+zf8AEP8A4Kl/8G9Q8f8A/BPb9k/4CxftOfsfftH/ABJ/aL/Zs8L/ALNnwz8I/DDXfHNv+zx8RPEulv4y+GM3hVbHU5tC1i2sNd8N6f44s9Y8QeDrmKwtpbsaxpbXI9DxAwVDJMXm+Cy6rXpRwssEpU5YmniMRl2LqwwdTMMpq47CxpUMZWyjG1cTlNbHYanSw+OnhJ4mjThSrRgvP4Gxc83jg8RivYYulUxmd0cLi4YeVHDZxleDx2ZYXJs+o4SvKpPDUM+yvD4LO6GFqTqSw0MdCi6k3T53/S3/AMOtv+CZP/SOj9hL/wARF/Z//wDnfV+T/X8d/wBBuL/8Ka3/AMmfqn1DA/8AQFhP/Caj/wDIB/w62/4Jk/8ASOj9hL/xEX9n/wD+d9R9fx3/AEG4v/wprf8AyYfUMD/0BYT/AMJqP/yB8z/tXf8ABLr9lGP4Xxn9nH9hj/gmN8N9fXxHplz8QfiZ8Sv2IfhB46Hw8+EmnW9/qfjnxP4E+HOgfDhE+IHxFhtLO2sfDPhvXNW0XQS99dapeT6pLptt4e1jCWaYmjicNXzDNcxwuSYalmGLzWpgvbYzM6zw2XYmrlmAwdGUnTpUsdmkcJQzHHKni8ThMveIeBy7FYupSnh+illeHxFHEYbAZVl+KzrFywGDyaji/Y4TLo4nGZpgcNi8Vjq0YxqSjgsrq4/F4LCqphaWMzKlg6GMx+DwUsRVPyx+B/7N/wAD/wBpX9lXxP8AEPwT+zF/wSg8KeEvhB+0n8b/AIf/ABS/auuP+CaXw01b4j638CPhLowu9A8U+Gf2ObfwRqureFvjB4o8VXMPhnxL4R8d32j32n+GdOPjfwz8O74eL/D2lWHtZriqmX4LhDPcxxOPynB51wnjczxeWYDFV86hX4kqcY4rhjhrC0Mwp1JwoZDmeUYb/WHOo0K2Y5pkub1I8LYnEYOrh80xmXeNgMLh8TjOLMkwFLAZtjcpzrIcLgsdj8BTyZYXKMXwpgeJeJ6mKws1CeMzHJsdiamTZDiPY4DKc8wN88g8RDD4ejnH3l/wTd/ZP/4J8/tVfsd+A/jp8SP+Cff/AATd1LW9U1r4naLN4t8HfscfALwzoXivw94B+I3ivwf4d8daj4L1Dw14g1T4X674r8NaDpviTxV8NfEery698P8AW7/UPDutwade6fNp9pWf4ivleHyfH4itiMm/tHhDhziXNMFUzqOZYHJsVmuSYXM8ywuEz2jOODzTK8FWq1lh8xo1K1FUI+xqYvFVcPVxVXHJaGHx2Mz/AC+FHC5nDKOK844ey7GrKVl+NzPDYDExo4avjcnq0o4nL8fNzdCeHq0aDxkaVLNMNhcNhMww1CHxX8HT+wr+0N+2T8e/A3wk/wCCUn/BPS7/AGWPAf7HfxO+MP7P/jvxF+yh+z1od3+0n4/+GnxK0/wDrHjbQ/EV94Nh0/QfghdeIv7X8G+FdevLOKDxEmkal48g1STw5eaQE8vGYnOsB4Zcf8X4qti8NxFlC4HzTh3I8biK2HeE4b4syLxLzDLcdxFRq1aFbDZhn8+DsJm+Hy2tVwlfAcO18sniY0MbmdeGG9qlgcnxPHfAnDNGlhamSZtmfGGQcTZ5hcHTxcY8Q8M43w8p5plmSQpUp/XqXDWH4weDzDHYdV6OO4h/tLKsKpRyN18X8G/Cn40/sbaR8HvjZ8VPEH7HH/BLP9oVfDn7G3wx+Ot2sn/BOb4RfAXR/gN+0b8XPixoXwl8PfCGWO/0TUdW+NHwR0/VvEsup3/xL8JnU/s9h4MugfHGoy+MtAS1+szLLaylXyjK81zO1TxJ8POBeG+LcVHHV62d5ZxhSzfEZ9nmacI4eFLMcsx/D+U5Zgc+yzKJU8BWzaWcV+H4062PybH4qj81gcVhXiKGOzLLsEnS4T8WOKeIeEMBQw0p5Z/xDnDZfi8sy3JeKZ+3y/Namf4qvmPD+KxEFj6eFr4TBZ9yYPLsbSwmI7z45fAb9lu//YL/AOCpdld/A/8AYY8Q+Pfg9+yzo3xL+Hvimw/4Jdv+wD+1R8OdZ8UnxBbXPiHTvh94++FOhXmp/B3VH0W1ufhL8X/B3iQ68L9PE/hfxVHJqGl2mp3RhuaphIYmCx0ZYPiqrkk6izrD5nJYV5Zg8fRwXFWCozp1Mh4opyq1qsMNCg8szjKqtLFYNYXEYHHUanFiJqOJpUKn9mf8KHC9fOPZUsrrYPDyxOHx9HCVMZwhmVSFWnxBw4liFh8biJ4l43KsfDBOc8VhM7wk8P8ArX/wTt/4J2/8E/fG3/BP39hbxn4z/YW/Y58XeMPF37HP7MnifxX4r8T/ALMnwU1/xL4n8S6/8FPBGq674h8Q67qvgi71TWtc1rVLu61LVtW1K6ub/Ub+5uLy8uJriaSRv0WhQoOhRbo0m3Sptt04NtuCbbbV2292eOkrLRbLofY3/Dsb/gmx/wBI9f2Hf/ETfgL/APMDWv1fD/8APij/AOCof/Ijsuy+5B/w7G/4Jsf9I9f2Hf8AxE34C/8AzA0fV8P/AM+KP/gqH/yIWXZfcg/4djf8E2P+kev7Dv8A4ib8Bf8A5gaPq+H/AOfFH/wVD/5ELLsvuQf8Oxv+CbH/AEj1/Yd/8RN+Av8A8wNH1fD/APPij/4Kh/8AIhZdl9yPwo/br+Ff7I3w2/a+1v4LeBf2Z/2Gf2bfg18Kf2evAvxY+Kvxau/+CMmi/tiaHYa74+8ceNNJT/hM9Z+HGieFdC+D3gnwv4U8Jxa3rXi7xhq0emxrqZnb/RLHUbnT/Fyarh8dmvEcsZicHgcuyfiThHhTBUMXgI4HBYzMs3yqrnGYVMTxPi6lLLMv9q804ZyjL6FdS58Xi8TWnUpU8NVT681pLCYThuhhMvxGLzDNss4uz7GVsLN43EUstyjGZHluV0MHkOFo1Mwx1apW/wBZ8ZjK1BtUaGAwdD2Uq+Nwird7+1NZf8E//AX7SP7LP7N/7O//AATg/wCCfvxQi8Q/Hn9njwN+1d8ZP+GRvgHdeB/hv4d+OE0h8GeCNANn4VNvP8U/iXpFtfeM7GwhvNVj8GeBbO11bVbeY+KPD9zXu5Nh6Wbccyyqrljy3hvDVfEPJqtWvCP1vGcZ8L+HPF/GceG8DOpRpyrUuF45Dh6nF2PjQjDDY/F5TkacMZisxpYLycZOOC4IebUcZhs3zyplXCGfUXhqap4OnwrnHG3CvCVbinFQhOtCjTz7GZ68Jwxlv1iVXF0qeb5tGpLCZNTeO9o/4KPfAL9gX9m2P9nH4bfDv9hL9hvwh45/aX+Kmt+CLbxxB/wTv+HPx/1/wj4X8GeBNe8d+JrzwN8FPAHw8m8SfEj4g61JpmjeFPCehwwXWnWV1r8/iPWbK90rQ7u1l8OpJYniPBZDRi8PBcNcScWY2pg8sWZZhisPkOL4eyrD5Vl+HjCVOjPFZlxPg8fmmZYinUw2WcOZTneJmqVX2OKw/szoQwvD+YZ5Ojh6zp51w7w7hVi8XHAYDD4ziCWZYmWPx1b3alaGFyvJM0jl+XYapTxWa59XybLaMpfWZUavz34W/ZV+CHxO/ZZ0n4naL8Ff+CUHhfwn8NviH8Z9E/aD/aE0z/gl3Z6t8Z9I8P8AgG+g03wF4Ovf2MfFfwc0TXvAHxuvNUvlsPjT4W1G71mLw7Dp1pf+ANL1iz8XW114b6M5lRwOW5LxBXll+DyzFcJ1MwjPJ8K+Ictz7iafEM8kwKwGLhUhisLwx9Sw2MxOcQlGec5dxNRxfDeJr4DCZVic2xPJltGeLxmd5NhqNXF5lhs+wdCEM2jHIsbk3Dz4YXEGa1MbhqkXh8bnCxdTC0OHsRSqUsqzThnGYfPvZYjH1aWVz+ZfEDfs/ePfhF+wBc+D/wBib9gL4aeLP2gfhR8fvi98ZPiV8Kf+CR/hr9tayt/Cfwi8SaB4P8H6jo3wU+EemXPibwZJ46fV5PEvijSvEHiu5uvhhcWupeD9fuJNf0w2NzWZfV6PEGKo4h4fh/Lsq8LOCeN86ozwX9uZfg8842/sqpUy6PE+G9jl39g8P0sNxXVjn6eIwua4TC5bVw08RDG0cVPOi4RyqUcPTnnmNxfihxHwXk2OSWT4nE5HwvhuJalXMK/DuJjPHLO8zrUuFcMsof1WvhqmNx+KqUMPhsPWoYb0rVf2Tv2HfFP/AAVU/wCCCOg+F/gb+xn8U/hF8fvgh+2V4o+JF/8ADj9lT4VfDf4L/tD3Wgfsza74i8LeMfEPwZi0rW9FaPS9dij13w5oPiu58Raj4J1eIJDdwapZPIn5f9JqrjuGfD3ijEZPLGcO4/C0uHpYevluZNYmnHE51kMXicJm2XOgq+FzHDYidbD4jCVJYfE4DFx9jWxGHqKrUy4bqwxrw9SdenjlLE5pSqSeCngnSnhsVjKMsDicDiHKth8ZldSk8vxtLERp4iGNwlb29DD1uehT/p9/4dXf8Ewv+kcP7Bn/AIiB+z3/APO8r/M//iI/iH/0XnGf/iUZ5/8ANx9v9Uwv/QNh/wDwTT/+RD/h1d/wTC/6Rw/sGf8AiIH7Pf8A87yj/iI/iH/0XnGf/iUZ5/8ANwfVML/0DYf/AME0/wD5EP8Ah1d/wTC/6Rw/sGf+Igfs9/8AzvKP+Ij+If8A0XnGf/iUZ5/83B9Uwv8A0DYf/wAE0/8A5EP+HV3/AATC/wCkcP7Bn/iIH7Pf/wA7yj/iI/iH/wBF5xn/AOJRnn/zcH1TC/8AQNh//BNP/wCRD/h1d/wTC/6Rw/sGf+Igfs9//O8o/wCIj+If/RecZ/8AiUZ5/wDNwfVML/0DYf8A8E0//kQ/4dXf8Ewv+kcP7Bn/AIiB+z3/APO8o/4iP4h/9F5xn/4lGef/ADcH1TC/9A2H/wDBNP8A+RD/AIdXf8Ewv+kcP7Bn/iIH7Pf/AM7yj/iI/iH/ANF5xn/4lGef/NwfVML/ANA2H/8ABNP/AORP50v+Ch+ifsffs2ftYfEb4W+DP2Mf+CXPgRPhn4N/Zj8R/B34JeIv+CdnwL8fy/tY638aviJq3hHxtofxB+M2n6JpuifswaboK2Njong7U/F6+G47nULu48X3N94p0GF9Etv3Pwlr8UcY4DLa+Y8WeImavNfEHG8I53iMJxznOUrg3hzC8P5HmsOJMso1ateXFmcv+0s6x1XJcH9ZqrD5Fg8qWWwxueYLGVuXiyjhMnyqniaSw2Xw/wCIfcWcYQzSrl39pOvxFkOLzihgeG6mV0XTr0smxH1DJYYzOv3VJy4hxc6eZ4OPDeYpM+OGi/sgeAv2/vEXwL0v9jH/AIJcaKfDP7VX7LfwF8F/ssXv/BOv4Ga83xd+E/xv8PeCNV8e/FzxH+1DbaLB4S+FfxD8MN4i8b3vg34ca0mk397bfD3SNMn8J+Kbz4ieHryZ8C1+KeIOEsuzTFcU+IuOWaYfxTrZ1xBQ48zfAf6n1OBsHnWIyGnluQ1KtTEcVUsy/s7Ja2dSwTxboQ4gxeEhUymvw/j68ePiyVLKMHi69DC4TBTwPBnCPEmWyrUqONXEWdZ/xDLKcfkeMjTjD+wctoW+oYDN8SqFCeIh/bcsXjMtqxy+H7V/tSf8E6v2Lvhx8FPGHin9nr/gkr/wTo+KfxUtLKZNA0bxr+zn+zr4E8D6EptLua68Z+NNYX4X6prV34b8LxQf2hf6B4U0jVPFHiAiLStKhtDczapp/wCGw8SeM4OpVzbxM44yrK8NhcfjcwzDD55nuY4ujh8DgsRjHSwOAWZUYYrMMZOjHBYGGJxGEwMMTiKdbHYuhhKdWZ9Xk2UZdjsdQw1XCU61StiMDh8JgKUKOHqZlisZmODwMMJ9dqUqlHLqMYYmpjMXjqtLESoYPCYh4XB5hjpYXAYn8+fAn7DHwV/aB/YT/YY+Pfh39k7/AIJMfs6aT8R/2atA+PP7X/7R3jf9gz9m3xK/gnz/AIV+H/FltbeAPh3rXhjw14G07Rdc8QajrN94r8TeKdfltPB/hnQxa6fpN5easuqaR+scYcWY/gvxI8RslxfGHiVmGWcO5hXyvhDIsPxfnzq5xmUs2o4OFHN8xo4qpjoUcLgPa1KOGy3CyxucZnXwuFpV8HTpzjivluGlVz3J8MqOU4TGZ7mHFeY5ZONKmqOHy/I8DmPEVCriMFQVOpPG5m6+AybLcLDFVoYbD4XFY/M8WsZUw9OhL5u+Kngf4caJ/wAEk/Bv7YXgL/gkN/wTC1H4i6nYeJ9U8Y/GPxL+x/8AAvwD4C074X6H8XofAvw++MfhD4Ja54B8Q+ONZ1v9oPwPdaN478DeCdR1ODw54Ttdan1PxL4pmsrPRtE8R/TZVUzCv438I8D554ieI+R5RnOaeGODzXhmlxfm+cZ5g+IuMYZIuIeBJZ1h8VhcFhVwtmuYYzLs4zfEQhjqWHwksHhcHXzl1q2CMNChWyHxExWXzy/P63DWF8TqvDGcUsJSwOW51lPBWQ8TZxheKsQoyxCnRdPI44fD4XAKth88zGdDF0J4HIcTKvRtftwfsL/sSeE/+C9f/BH74PeFf2Ov2WPDPwj+Jnwn/bJ1H4kfC3w/+z58JNG+HPxB1Dwv8EviRq3hq/8AG/gjTvCNt4Z8V3vh3VLGy1LQrrXtMv59I1CztbzT3t7i3hkT9P8Aoq59nnEWB4mnxBnOa57OhmWCp0JZxmOMzOVGE8DiZyhSlja1d04SnGMpRg0nKKk02kzw+L4rDYJzwyWHlyRfNQSpS/3ijHenyv4W1vs2tmfuZ/w68/4Jn/8ASO39hb/xEj4A/wDzv6/sD6vh/wDnxR/8FQ/+RPzH69jf+gzFf+FFX/5MP+HXn/BM/wD6R2/sLf8AiJHwB/8Anf0fV8P/AM+KP/gqH/yIfXsb/wBBmK/8KKv/AMmH/Drz/gmf/wBI7f2Fv/ESPgD/APO/o+r4f/nxR/8ABUP/AJEPr2N/6DMV/wCFFX/5MP8Ah15/wTP/AOkdv7C3/iJHwB/+d/R9Xw//AD4o/wDgqH/yIfXsb/0GYr/woq//ACYf8OvP+CZ//SO39hb/AMRI+AP/AM7+j6vh/wDnxR/8FQ/+RD69jf8AoMxX/hRV/wDkz8Dv2tfAH7Jfwp+Jn7e3izQv2VP+CT/wj+HP/BPTwz8LfEFv8CPiN+wv+z1q/jT9qaHxl8PtN+JGtXo8Y3lv4d1bwZpfiB9Qm+FfwqufBnh7Wj/wsLRtWvNfXxFBEPDK+Ll2NwtLBUuIcypUMdg8T4q0fDmvw7g6FOjmGVZXHFcJYOvnLxCdetWzzF0OJsVxJlmGr4allMsjyvDU60ZfWsdmeB+jlg8ZjcflPDmBxGYYLF5nwFieMocSYmvXrZfLMHmXFuX4fLY4W9OlPJ8pnwvhYcQ1YYhZmqmdpYaphXRwkMX96ftr/so/sH/DP4HfBa/+Bn/BPT/gnro/xO/ai+N/wG+A3w38UeNP2K/gT4o8PeAZ/jVqsc2p+OdX8LWvhXQJPEk3hLwXZeINW0zQX1nTbTUtft9Mtb+4+wPcxSe1mOTYiPGOS8F0ZYXCVcZm/FdHNcxjhaWInhcs4I4Q4r4xzb6hQqr2U8dmNPhb+yMFPEKVDC1MyWOrU68cL9Xq/O8P508w4SzbjOtLHV8Nl3CmT59hcteOr4f61jeJc94Z4YybDYnE01UqU8LQzPirA4rMHRgq9XB4TEUKFShVqwr0vzr8WfCX4E+A/iTd/sReKf2T/wDgltovxat/2yfh98BLj9s/X/8Agnl+zxo/hPSvhN8TP2atf/aM8J6tqHwquLeHwhF8ZNe1XwtrPwg0CGbxLbeD9R1BrDXo/D019Ouhy+flsqfEGIyHD06GGySUavizhM8nTpQxn9qZj4Z0OCcyy3BZKsUorB1uIch8QsnzjM6daWOq4LDcNcWyy9OnPBzwPrY94rJMLm2ZzqY7N8NUyDw9zvKMNLGVsK8vhxtxhxPwTm2JzSeG56uJy3h7MuD8fVwc6f1KWIq59w9hMdiYqjjK2L8u+JHh/wCB+sfDLXdN+FP7Ev7AniXXvgX8av2ufgb4s+PfwI/4JkfBD4ueGvjl8Yfgv8NfBnjf9mj4cHwDpvw8+JcPgOw+O+p+Nbjwj4+vtI1VWTxd4K1PRPBHjHwhJ4g0owc9HEVcfR4WzzAZPS/4XOFc8x+V8OVKbhlfE3FOQeMGA8P8RgY57VVOrluSZpwlhc444yicsbQr4bL8asdicyzLLOFc0eZ98cLSwWYZlk+a53i6eHw/EfAUc0zr65GGY8J8CcW8AZ7xPnGfTy6MpUMxzjhnirC5RwpWg8JWw9SGJh7fKcPmGaUY5b+iH7GPwg/4JmftJ/Hb4sad4s/ZJ/4JeeEdNW20fwB8Df2cl/Z0/ZFT4oeOdc+FkesWH7SPx00nR5vBrfEHxB8P4viuviH4P+E7ywin8KvZ/BzXvFMMlz/wkKXUX0GEw2UYzBZtjcsrUM5o4zO8fnORuhSoyrZT4Zqph8r4LzbN6OHXNh8Tx8va8bYOtjoQpvhbP+CfqcKFbGY5Yn5Krjc+wtPhyjm0MblGNocPZbhuKHWq4qlh8V4h5thMPnWccNZfPEy5J/6j5dLBZRjaWFqzxMeJMTxTl2Y+0lkeFdL6G/4NfNB0Pwr+zz/wUv8ADHhjRdJ8OeGvDn/BZf8AbL0Hw94e0HTrPR9D0HQ9H8D/ALP+n6Toui6Tp8NvYaXpOl2Fvb2OnadY28FnZWcENtbQxQxIi/I1klWqpJJKpNJLRJKTskuiR+jYVuWGw8pNylKhScpNttt04ttt6tt6tvVs/plrM3CgAoAKACgD+IP/AIJ4+N/2H9Z+Ef8AwU5+Ef7QX7e37Pf7FP7QXgP/AIL8/tdftM/s8+LviR8avgv4I8f+BPGXhFPhdpHhP4jWfw7+KXi3w8fG/wAP9ee18b/D/wAUaXcRQaN4u0C58ZeGbfWtN1OF9Q0zn5cXhc1yfPsrxFHC5tktTMY0ZYrDSxmAx2W55lGOyDP8kzTC08RhK9fLc3yjMcTQqrC43BYvC4uGBzLB4qji8BQmt1LDV8uzfJ8ww8sVled4XC4fGU6VWOHxdDEZbmuX5/k2aZdip0MTDCZnk+e5RlmZ4OtPDYijKeGlhsVh8Rg8TiaFX9Gde+Mn7G/7Qvi2x8eftp/8Fx/+CWXxE1b4dfDP4y+BvgN4P+AvxC+DPwa+GXgbxr8afh3rHws8SfHLxto3jj9sT42eK/iJ4/sfBWv63oPhnRrXxn4O8JeGtK1/xDDDY6hq+pRa/ZefnmS4TOMg43wFKVXCZ3xrwXm3Akc1q8mNwnDPD+eYjAY/NsNk2XqGExFfEZpmGTZHVzHH43MpVa+CyunluFp4ClicdVxfZk+a4rKs44SxNT2eLybhbjHIONsRl6h9Wx3Emb8NPEf2PHM8wvicPhMDgFj8fXoYPAZdFSzSrhsyxVXExwGDwVD5Q8W/DT9hvT/gR8UP2bPgR/wcAf8ABNP4afDT9pb9k/4G/s1/tNX3i7xb8AfiL4o1rXvgR8GNN+Bun/FT4PPaftieCdO+Hk/xD8CaLougeOfCHiqL4kQWthpsd34V8QaPrssmrV9NxJjXxPnGf18bB0MgzPxaqeMWW5TQmnj8tz3E5lwvmmPyStm0oRp47IcbjuEspzCb/s3D4+li/wC0KNOu8FmKw+C8nh+nHh2nw/isLGFfPMl4MrcA4jHVVKOCzDIXmPFOZ5fjHgYTdbDZ5k1XjPiGhgcRHHVcDVpYrBVMZgK88sUcb+o/7S37VH/BLH9oj4K/Bn4Pf8PbP2APCH/Co/jb+yz8Yv8AhIf+Gnf2dfEH/CQ/8M0/FHwV8Sf+Ec/sj/hdeif2V/wmv/CH/wBi/wBr/wBp6l/wjn9o/wBo/wBl699k+wXWWPxCx3HOQcZypqEck4n4l4jllbaqLGLiLg3jThJ4F4txiqKwi4v+vvEPCVliFl/1T2FH639Zw3nZXlv9m8A5rwP7f239p8E4Dg7+1PZ+z9h9RxeR4r+0fqXtJ+09r/YvJ9U+t0+T6zzfWp+x5avwH8Pvhr/wST+HnivW/E+nf8Fr/wBhLUQ/7fnwf/a98D6bqPx8/ZueD4c/Br4LeNviL8SPCX7Jvh+SL9oSMt4dsvG/xf8Aibq+n/EBooW06DxJBYf8IHdppUUs/Lw7fIMBwXgeZ42XCdDjjD4nF1L08TndHiLwTr+AnC8MRNus8PHgvgbCcMUaabxX9r4rJsxrt5ZVz+tUwX0Gc4pZvmPGGO5JYeHFeTcJ4GGF541aWWZrlfipk/i7xhnsJKlRlisTx3xRl+MnjaMvYf2dDFYG1fMI5VCli/DfiV8BP+CdvjL4J+FP2fYf+C4X/BI7xb4A03TPi5Y/2l8ZoP2Y/G/j/wCDfin4p/Hv4lfGv/hdv7JnxB8PftaeDPHXwW+NGh2XxCtvBr6nrPinx94R1afwf4b8WJ4W0l49T8PalzZZhfqb4Vp18Riqf+q3C3hFw5hM7yWs8n4ro0/CzhbJ+GsVhMBm1NV8NQyHjKWTwzPGZZj8vzXE5LicVioYfMcxoThTp7ZlmLxeP4lzKjh6MnxHxZ4g8S4vI81is04YxkeOcesdhaWb5bNUK+Mx3DLdfDYbH4HF5XDNMJiatKthMFWjSxUPe/2hbH/gnb8fP2hfh/8AEzWP+C1//BLa58HfD/xr8AvG3hDxv4q8Z/syap+298I1+B58MS614G+Cv7XvhP8AaP8AAl9o/gb41Xfhue7+Ien/ABE+HXxIuIJfFfjKPTZJrbVtNg0L18oxv9n8WV+K62Hw1PEf6057xNChktP+x6Wb4TOcJVw+H4L4qoReJwOccIZJOtKOBwtPBYPHYjKo0snxWLc4PNJfNYzLXW4MocH0cdja1FcF4Pg+tis3rf2nPC4vCVK3Pxxkk3GhjMs4xxVGpRlUxTxtfB0s1wWEzelhuVV8trweEf8AhiD4AeMLX4wfsqf8F4f+CYvgr42X99+114f8Z658WPHPwL+JPgDX/hX+1R+0r4i/aX0zR7PwT4f/AGwPh/rOl+P/AIJeLPENzbeF/GB8bXmgeMYJNRTxH4HsrXULe10r57LsDicBwxheD44+ayav4ecA8C55Xo0KcMynjPDulxXh8m4ryCrVdfD5Xj6+C40z/AYvLcxoZ3gJQrYHFKTr5clivfx+Io5hnGMzyvhufFR44zvjPJ8LKq1g6VLiXhrgrh7PuHc4lCEcTj8Bjp8A8O5nRx2Aq5RjcHWw1XDQVWliasz2b9mnUf8Agkb+zDr2lX/hL/gsZ+wvr2jaV+wRov7E/wBg1/8AaX/ZrOtalq1r8SPH3xP8R/GjVNdsfjXbWUt74p8RfEHVZ5/A9l4dsLTTnUtbeJJIJY7W26+K8LS4j4U8T+EsLGOU4Dj/ACfgnh7KpRUsZ/qtkvAfh/xH4d5JhZwlLDyzuqspzrB1q2JlVytzrZZNOn/t3tMJhlWJxOCz7gniLH13meZcMcS+JnFmbVHGOFjn+c+KHF/B3GecToxj7ZZPhsJmfC+LpYSh/wAKTeGzWlCVVSy1yx/2v+yJ+3L/AMEsv2Vv2Wf2d/2aP+HrH7AHjz/hQnwY+HPwi/4TX/hqv9nXwv8A8JX/AMIB4V0zwz/wkP8Awjn/AAt/xF/YX9rf2b9t/sn+3tZ+wed9m/tK98v7Q/0XEGbf27nGOzb6v9V+u1Y1Pq/tfb+y5aVOlb2vs6PPfk5r+zha9raXfj5Tl39l4SeF9t7fnzDNsd7T2fsrf2pmuNzP2XLz1L+w+uew5+Ze19n7Xkp8/s4/RP8Aw9i/4JZf9JLP2AP/ABMj9nX/AOeNXjHph/w9i/4JZf8ASSz9gD/xMj9nX/541AB/w9i/4JZf9JLP2AP/ABMj9nX/AOeNQAf8PYv+CWX/AEks/YA/8TI/Z1/+eNQAf8PYv+CWX/SSz9gD/wATI/Z1/wDnjUAH/D2L/gll/wBJLP2AP/EyP2df/njUAH/D2L/gll/0ks/YA/8AEyP2df8A541AB/w9i/4JZf8ASSz9gD/xMj9nX/541AB/w9i/4JZf9JLP2AP/ABMj9nX/AOeNQAf8PYv+CWX/AEks/YA/8TI/Z1/+eNQAf8PYv+CWX/SSz9gD/wATI/Z1/wDnjUAfzrf8G2v7en7DPwL/AGdP29tD+Nv7Z/7J/wAHda8Y/wDBVT9qT4h+EdI+Kn7RXwg+HuqeKfAHiHwL8CrTQPHPhzT/ABb4x0i71zwdrl3pGrWukeJtMiutF1K40vUYbK9mksrlYgD+in/h7F/wSy/6SWfsAf8AiZH7Ov8A88agA/4exf8ABLL/AKSWfsAf+Jkfs6//ADxqAPxx/bY1j/gm7+2R8YfF+va7/wAFiv8AgkvB8Hfij4E8O/Djxdpnj3V/2R/iN+0h8KfB1ot/YfEfw9+yp+0qvx78Lap8ItM+OHh3UJ9F8cx+K/BnxOOh3E2pa14SFjc6q9tZ4ZNhqGBzGWKzGlHG4enxVk3FUFgnPKsyzKnkdTI8dguEOIcxoSqf2nwfHOsipZnUwlPDYTMq+GzLOMlnmKwmLw1fA9WYYyvWwWEp5bJYPG4XJs0ymlLGR/tPK8LjsynmKp8YZdllZ0/qnFuXYXMVhcHio4mWXOeWZHjq2X1K+XYiGZZvjm9/4J368/xN+CHg/wD4LZf8EzPCH7Cvxx/aN8OftN/FD4KT/FX4C6x8arTxXpnjHwZ8RPFngH4c/HKD9qPR/C/hz4dfEXx14I0/X9WbXvgx4q8ZeG4dT8R6R4d8Sx2+o6TP4c9DJcXiMFjOD8Vm1WeaLw94izDijhL2XLgq0swxHE+e8aZTg+IKko4uGYZbw7xVxBi8xwccvpZViswwOGy7JsfiJUcNisXmHlY7BYZ5fxDhMlprKqvF3BuD4Gz+c/8AbKFPKsPwRlvhpicwyWgvq88Hm+Y8B5TgclrSx1bMsFh8fCrn9DC/Wqzwq9d/aJ/a4/ZS/ar+HureGPGP/BWf/gjvYzeD/wBpvxf4w8CeA/jh4q/ZT/aE+AHxX+AcelXOj+C/Bvxz+El7+0lp+o6h4g0W/wBRuPFXh3xx4P8AiP4N16DVdC8PapqXh7Sk1LWvCFr5FPDVJLhTMq31SpmmCy7ijC57hcVhFicLSzDG8T5pHhviPIKtOrQxOVZ7lPCuEyCStisbgalfMuI8uxMK8MThsVgfXqYmMZ8S4Ch9aw+XYyfClTJ8ZgsZ7LGSpYTh7IcVxLlOaKthqlHMMmzbiapxBg8Rhp4PC4ihh8PlOKwOKqvAQxGZcd4A+J/7GP7OPwr+Eukfspf8F4P+CbvgP4reEPiV8b/in8YR46+KvwB1/wDZt/aC8R/tBalLrHiyDXfgR4E/ah+G+t+BdL+HeoJpUfwMtvDXxVum8BeHdEg8M6vJ4tg1C91CvUrYjERqZXhcHXrVcly7g98IRoZ9UlnObKtUzuPE2J4yhmcHl1J8W5jxDic9x+b1qmBeX5jQ4hzDAQwuChTwleh5tLD0akM3xONo06Oa5pxJlfEUK+R82V5fhMPkvDVPg3LuFIZfXeYupwxR4XwWS4CFGeJ+uU8wyPL87jiJV41sLW+X/E/w5/YwmX9nK28F/wDBwp/wS8/4R/4H+Mfi58efEvw7+Mw+AXxc+FHxK/a3+NfxY8S/FrxP+0Fc/Dvw/wDt2fCXQNNHgrVPElxpXwU8A+IYvHem/C+H7V4gttZ1rxlcweIrHDLYxyTH5RXylyp4PhXgnIOBOCqeNUMXmXDWX5Tha9DNM3w2Ywjh6L4k4kliJxx+b4XLsDPL8v8A+EjJKeW4GtjaeL3xzWbYHO6WY04LG8WcX47ivi6pgJVMNl+e0ngcry7I+GquBrTxeJXD+R4fKqFarg62ZYlcQZiqWPz363PDUKcPGv2rf22f2X9T/wCC3/8AwRJ+Jnin/goD+xl8cdH+D/wG/a/0L49/tIfDH4n/AAo8IfBTRfFviT4K/FLStDm8Qx2vxf8AiR4f+FB8VanqGnab4e8O+I/iPqd1faheWtnYX99cXcER5uI/Y4nB11l+Er0ouhl8Pq8qzxtWeJpQwkcdXjONCi1TxOKhiMXSoezk8JQqww0q+JdB4mr08N+3wuMoPMcZh60licynHEQoLA0qeErVcZPL8NOE8RiE6uEwVTDYKtifawWNxFGeLjh8KsQsLR/fv/h6T/wTJ/6SL/sJf+Jdfs//APzwa/PPqGO/6AsX/wCE1b/5A/Q/r+B/6DcJ/wCFNH/5MP8Ah6T/AMEyf+ki/wCwl/4l1+z/AP8AzwaPqGO/6AsX/wCE1b/5APr+B/6DcJ/4U0f/AJM+df2l/wBvX9ij4p+DPDcPwJ/4LFfsO/AP4meCPH3hvx/oXiK5/aU+AvjnwJ4ti0L7bDqXw6+LHgWz+M/gnU/Fnw58W6fqFxbatYaN4z8La1Y6hBpOuaZq6XOlLbXKoYPNMNmWBx8MBPFUcPDMcNjMsx2DxU8HjsLmWXYjAymnSdKphcyy6rWo5llGPXt4YXG4WHtsJiaFWpTZWxmV4nAY/A1MfDD1MVDBywmY4LG4eljMuxeAzPBZlRq0+fnp4jC4r6nLLs0wNRRhj8rxuMwyrYepUp16fxH4a+Kn7Nnw/wD+El+L3w+/4Lt/8E7dC/ap+JH7Qup/H/4wX8vxL+DX/DLPxMh1D4T6D8GdP+FOrfAjTv2qdP8AHFv4U8I+EvCvhrVPDHid/jbf+ME8caZceJtVutRtNSOgWffRo18vw2T5TluV42pkmX4DizD4zC5tRni8VjM14x4lpcU4/iTCYjDYfBUsrzLL8woQwmVYalQr4SOS1cfl2O+uYnMsTmh59SrQx2IzjMswzXA0c3x0uEKWAxeVTp4algMr4LwWY4HBZJiqWMxOOqZngc4hnGZ188quthK88bPLMRl/1Gjk2Fwc+0+F3x8/YP8AhB8PNE+C95/wVF/4J0/GPwh+0H8Z/wBo74k/t56vqf7Q3wE8Dab45tPj94R8bX2uWXwt0TS/2hbnV/hlpEXjW78I+HdK0a31Hx7qsnhRdUu9X8URa602u3meKy3D5jgsu4axOT5n/qnw94fY3IMnw+J56+Y4vPHxZlmc08TmeNw2FwlKrTxv9tcbY6tgsNl2AwOHpzwOEoYmjHL8Lg806MJmmIy/H5jxPh84y6PFeb8acPZ3Wr4VUKWXZflmUcN4bh6nhcHhMTia9W+DyzhvhmjTzHE43MMdiczp1sRXwNShmeKxGTfNqfsq/wDBvpoXxb8U+N/hx/wUG/Yz+GfgDxL+x/8AEv8AZTh+G+gft0eFNZuvDk3xOS/0TVPiL4f8V+Mf2lfEdlb/ANm+BdV1HwtpfgK78HXnhq2upbfxJFJHqVlBGNMVV4ixeR8YZTWWMniOJ8RwjiMNmFTL4VZZW+F8TnmYVoV8PUw0lm0M2zTG5FiqjxFahUwdDIa+BoTnh8+zDlrCTyHBZnwbmWG+pQ/1UzLiHMq+H/tGqoZtUzhcMxwMFOniqc8s/sqOTZvz1MN7R5lPPYVMQqdTJsFKd3WdE/YV+Num2Fh+1Z/wWw/4JveMbj4X/s2337Nv7PeqfA7x18Bfg9c+EYH8YfCzx5pPxb+Itp4n/ad+LOn+PfHOj+Jfgr8OL6w8L6LB4I+Hdo2m62Y9Bc69F/Y/o4jMM2edZxxjgMtxOA40zzifg3inE42dDEY3I8Hi+CuIs04pweEweVVYU8fUwea5tm+Np5pPGZ1WxscnrSyvAYrC1amKzLFeJg8ryTD5LkfB2Jx2Gx3BOQ5HxVw/Ry+piKNHO8fl3FvBtXgHFwxucU6jwlOrgOGcTiqeDq4PJ6Hts4nh85xlOp9SwmAo+P8A7fHxm/Zj1/8AZD/4KL/Gj4o/8FT/APgn7+0/+0/8T/2JJP2afhh4E/Zs8c/DDwBpUXgnw94k1PxmbHRvh5cftHfHPxv42+I3jnxVrB1PVJrXXUsNOtdOsdF8OeHoI0v7/Uryu2Co43B4LKMwwj4h4jyniDO62KqzxFClLIstx+V5HlmWR+pYaeHwGXUs4zqvWxGMrYzG4/EZinVq0aGEw1CJmbliv7Pq4rOsFjKPDmR59lOT0aNOjRxWKq8S4vIMXneaZrOOKrU6+Oxa4WyDDYfDYDD4HA4Kng8TUhRq1cwqOj+gn/BO3/gol/wT98E/8E/f2FvBnjP9un9jnwj4w8I/sc/syeGPFfhTxP8AtN/BTQPEvhjxLoHwU8EaVrvh7xDoWq+N7TVNF1zRdUtLrTdW0nUrW2v9Ov7a4s7y3huIZI1/UKFegqFFOtSTVKmmnUgmmoJNNN3TT3R8ymrLVbLqfY3/AA85/wCCbH/SQr9h3/xLL4C//N9Wv1jD/wDP+j/4Nh/8kO67r70H/Dzn/gmx/wBJCv2Hf/EsvgL/APN9R9Yw/wDz/o/+DYf/ACQXXdfeg/4ec/8ABNj/AKSFfsO/+JZfAX/5vqPrGH/5/wBH/wAGw/8Akguu6+9B/wAPOf8Agmx/0kK/Yd/8Sy+Av/zfUfWMP/z/AKP/AINh/wDJBdd196Pzx/ah/aN/Zz+NmrfFnw98Of8Agt1+wF4B+B37QvwytfhX8U/hv47+JvwQ+J+seCdMfTtb0DxP4n/Z88S2P7R/gLS/BPibxt4Y1uXTNah8d+FPiVoNrrFjpfiiy0wy297pGpeRVwGDzGjmOUZ7jI4/h7Ms3w2aVqGHqUsHnVLCU8PllDHcN0M1k8VQjkeZyyyOI5pZbPMstr5hnEsFjL47DPLvSo5tXy7FZRnGSexwWe5LhauHw1TEReKymvi1jcRj8tzzF5fCeGxFTNsprYmdKKhj6eCzLB4fL8LjMPFYOVTE/MvxY/ZZ/wCDfHxzc/DPU/A/7bH7Ffwy1zwj8b/hn8W/Her2v7cWia0/xR0zwHbrZav4Yv8AS7b9pjw3oXhnWfF1ja6XbSePNF0ttU0Iaen9nabJHIYk97D5hRw/FmC4pp1cNTdDOOMc+xOXUqlqGIzXizLeJF9YoVK9XESwcMDxNn9LiSrQjTq0szjgamTYtLBZjiJx8OGFpR4YxHDs6lSvVfDXCXC2AzWvODxGEy3hLHcMrDqvQowoUcdKvw9w/WyGPO6P1SpmKzii3jcDRjU+lvip+1L+y38Y/E+n/EK3/wCCp3/BN34bfFH9m/8AaG13xt+yJ4q1f4zfAzxv4Wm+FPif4N6d8P8AxZ4J+L/g7S/2jdB1nxHbeI7zxD47tI9d0Hxx4F8RWY0zwlro062a0u9I1PysNVxGHrZbn1PH4H+362V8ccM8R4fE01LL8w4azzjSnmmVUKVLC4ynPA5lhMLwtwTnFDHUsVjKU8VhMTSxmCpU8zx2U4DvrfU6mGxuRqOIp5HGpwdm2UTo14PGYDiPIcqq0MVi/a4inV/tDL68c2zvK62ExOHwdaFDMMVTwuKnUwWXZ5ivOvCXxQ/Z2+FNiPH/AMJv+C5P/BPvSv2hvF/xt+Knxx+Okvij4jfCDVf2aPjBrHxW8OeGvCZ8Oz/BTQv2pPDfjLwzp3wy0TwX4TT4Z6xF8Y9Z1y2u9O1i48TT6+fE96tpdDkyzC5RlWUY6h/ZOX5Fn2U4mlmyp4/FVsz4j4yxvHeY8WYOeGrZfhsvzj+3M0zXD0sIsNXy/wDsDGrKJp1qKzSedaSzHEZnmWZ2jmmMzHhzF4Svlc3hKGFy3hjhhcJ4LhzFU6/1upmOWYvLo08Zjq9WrSxf9uUaGZ4Z0KFCnlqPA3xN/Z1+APg3wZpf7N//AAXP/wCCfmjeJpf+F06j8arX4veOvgj48+EnxD8efHf4mal8WPE3xU8H/DTwd+098NNR+G/ivwp4o1vWrDwbpTeOPFnh9/B95H4e8R2+rX9uPEb41MPhoZdh+G8Bj/q3C2F4N4d4MwFHETwuMzzKKPD1HMqMs5yzNPZ4fA/2lncc1xUs3w2LyjEZW62HyieBweEw+V/U8ZUavtMVjM5xcKFTPsdxTmXFGMqYX22FynMVmGByvLaWR4/Bzr4nHPL8rwuSZb/Z2LoZnTzKNZ5rWxVfFVM3qTw3x4nxo/YD/Z4/4Kk/8EFvDPw4/bb/AGbPHfwR/Zf+En7cvhb4k/G+T9oD4OXnhPw7rfjP4AeLILDWPiT4r0bxW/g/wLf/ABE8b6veDQNK1K/022u9T1GHQ9CS5ZIIT+WfSTpYjiPwzzvLeHcrxWKeGyrg7I8lybLIV83x1LKOGsbw1lOWYb/Z6UsRja+EyXKaLxeKVCMq7oV8XOnSi5RhOTRq0MbWxOPxsMVjczzjiLiDNca6cMLSr5txLmuZZ/mtWjQU5xwuGnmeZ4n6phva1Xh8O6VB1q0oOpP+pH/h6j/wTC/6SPfsGf8AiX/7Pf8A88Ov81P+IceIf/RB8Z/+Ivnn/wAwn2H1vC/9BOH/APB1P/5IP+HqP/BML/pI9+wZ/wCJf/s9/wDzw6P+IceIf/RB8Z/+Ivnn/wAwh9bwv/QTh/8AwdT/APkg/wCHqP8AwTC/6SPfsGf+Jf8A7Pf/AM8Oj/iHHiH/ANEHxn/4i+ef/MIfW8L/ANBOH/8AB1P/AOSD/h6j/wAEwv8ApI9+wZ/4l/8As9//ADw6P+IceIf/AEQfGf8A4i+ef/MIfW8L/wBBOH/8HU//AJIP+HqP/BML/pI9+wZ/4l/+z3/88Oj/AIhx4h/9EHxn/wCIvnn/AMwh9bwv/QTh/wDwdT/+SD/h6j/wTC/6SPfsGf8AiX/7Pf8A88Oj/iHHiH/0QfGf/iL55/8AMIfW8L/0E4f/AMHU/wD5IP8Ah6j/AMEwv+kj37Bn/iX/AOz3/wDPDo/4hx4h/wDRB8Z/+Ivnn/zCH1vC/wDQTh//AAdT/wDkj8gv2kPE37C/xa8Zftf2vwx/4LU/8E1Phz8Ff+Cgeg+C/D/7U3hLxl8R/gR8S/iVp8XhP4f2Hwo1G/8AgP8AEW2/ae8E6D4MufFXw50uw0g2vj74efE3T/CfiOKfxnoFu1xeXOjyfpPC2X8W5TlvB+X574TeIOb/APEPeMcVxrwpPLMFnWSxqY/F5xlXEU8vz+M+HszqYzAwz7KaGLhiMtq5TmTwFStlLxKhHB4zBLF46H9of27lWMwWEz6fB8eCqtbHSWYZZLL8PX4nrYDMI5dDEYOpHHYJcW5pTq4d4yWXZko4OeMw37rFxzDl/Ftt+wBqc/xg+EHhT/gtV/wTh0H9jn9oT9onwJ+0z8Vvh7rfxV+CPib9oW28ZeDtR+GOtap4W8AfHwftQ6R4b0Xwt4u1j4UeGbv+0/EXwc8VeL/CFpNq+m+HtbIuNIvNB9fKMVx1hcTwfnmbeE3HOP4p8PXn0uE8XgcqzXK8lqSzrO+J+IsM+IMn/wBXMXWxscozbivM6ip5bmWVRzfBxwmBzC0KeKq47x8bgsDLK85yzK8wo4SHEnAeVeHmdVMdOjmThk+V8F4Hw8+v5VzTw/sM0xnCOXYXCT+vf2hgsJnEauf4fDOtWlgl+lXhn/gpr+xL4ltv2ifDfxU/4KX/APBOiHw54g8a69onwRvdD/aj/Z5s9RsPhRq3w58J2ccviq2i+NWsxavrll49uvHQhvfP8PTalocGjm40TSJmYv8Ak2eeFvF2YcNZZgcHwNx3RzbHZLnuE4jq1OGM8rYenjsRn3EGGyupg6H9m0OWnHhh5FVr0Y4nERqYuWIm8RQqVKmEwn0+X51hss4mw+Z0amHq5bltbhvG4XDTxVKFWtjMHhcHic4j9a96Tw9fMI1I0ZVMFQnhJuvhoU8fhcPhszzD8vvjDpn7E/jz9l/9gv8AZU8Ff8F3f+Ca3h74Z/sb+C/Bmg+PvCHxJ134IfFX4bftReJPhx4V8O+Hfh/rfxK8AaV+2r8MTH4U8Kalo994utPhjrPiTxv4U1XxJd6Rd+Il1lPDVgkv69h8dxkvEjjbxHxngzx1WzHiWeIq8PxwuGzjCY7grFZhiq1XM8yyrMa3CmOo1s5rYR0MuwGbxy3B43JqDzCtl1Sli8fCvhPnMLh8JheFcVwzTzGnFZjm+YY3NMfSrRoVcdlOOzDMMxlw7ONOsqtLLcRXx9s3VLFRecUcJhsJXjSwE8dg8b9ffGv9pT9hv9pT9hLx5+yT8b/+Czf/AATb1X4kfEPRotF1r43eAfiR8BPAnhW3tdP8d6d4p0T+zPgrdftR+K5bQWGiaTp/h25j/wCFpyJe3Uc2txCxjlXRovlspyTizh7xH4R45yTwl8QqWB4V4o4Y4oeR5lhs6zHF5jicgx+DzLF0Z55HhnB+wjmmIw1TkqvKsRLAxrJSjjXTvU7cFXp4bLeI8tq43L50s64W4w4Vwf1anSwdPK8JxVwfmXCtOr7FYitHF/2ZUzOrmEaMHg44mlTp4BSwtvrZ+df7cH7dH7Eniz/gvX/wR++MPhX9sX9ljxN8I/hn8J/2ydO+JHxS8P8A7Qfwk1n4c/D7UPFHwS+JGk+GrDxv4307xdc+GfCl74i1S+stN0K117U7CfV9QvLWz09Li4uIY3/pP6KuQ55w7geJocQZNmuRTr5lgqlCOcZdjMslWhDA4mEp0o42jQdSEZyjGUoJpSkotptI+X4vksTgnDDNYiXJFctBqrL/AHijLanzP4U3tsm9kfuZ/wAPQ/8Agmf/ANJEv2Fv/Et/gD/88Cv7A+sYf/n/AEf/AAbD/wCSPzH6jjf+gPFf+E9X/wCQD/h6H/wTP/6SJfsLf+Jb/AH/AOeBR9Yw/wDz/o/+DYf/ACQfUcb/ANAeK/8ACer/APIB/wAPQ/8Agmf/ANJEv2Fv/Et/gD/88Cj6xh/+f9H/AMGw/wDkg+o43/oDxX/hPV/+QD/h6H/wTP8A+kiX7C3/AIlv8Af/AJ4FH1jD/wDP+j/4Nh/8kH1HG/8AQHiv/Cer/wDIHlfxi/bR/wCCNH7Q3g2T4d/Hj9r3/gmr8ZPAU2pWOsS+DPib+0T+zL428MSatphkbTtSfRPEPjPUNOa+sWmlNpdG3M1uZZPKdd7Z5cRSyvF1MLVxUMDiKmCrTxGDqVlQqTwteeHrYWdbDynd0qs8NiK+HlODjJ0a1Wm3yTkn1Yb+2sEsTHCLMsLHGUFhcWqEcTSWJw0cRQxaoV1BR9rRWKwuGxCpzvFVsPRqW56cWvzD/aY0X/gmd8efGN3omhf8FRv+CTngv9nPXvhj4N+DjeBNUf8AZM8TfGT4HfDPw5ZXGheK/A37JPxz0741+E5Pgz4Z+KnhSf8A4R3xNp2ueCviDB4cU3uo+EItPk1H7LZmF9jLOa+Z51i6OaRqcU5PxTOrTq/Uc5zOOSzyXGYThTP83p1qksy4T/tfI6OY1cLHD4fMa2GzDNsnlmCwmKw9XB9TqY3C5bhMNlGW4rL8Zg8uzfBUXUp1sZk1HMs2r5jWjxfh8mqUoRo8V4COZSp4bFQxSwNStgMoxuJwNWvgcRHMPqT9o/8AaL/YM+Pvw91Dwjb/APBXX/gnj4K1n4ffGj4O/G/9lHX7L4ufAbUIPgvr/wAGR4dvtG0Xx7pcv7Q0H/C39I17WNP8T22tyafd/DC6Twf4tfw7ZCLUtIi8SX1VcVi3mWR8R08zwVTiXJc/4lzSWKxVPmyzNcq4nyXPOGMfkWOwFHFUsTT9rw5xHm2DrZphswhWlmE8JmtHC4f6o8FX4svwEcDluZcPQyvMaXDea8JZbwzXweH545hhsTleZ4XOcFnGCx1XC1aMXhM1yfhvGYXLsRga9NPKcRRr4qvTzJ/VPmXW9c/Yz8V+A/jDrPjP/gsb/wAEqvG37Q3x9+PHgf40fF0+Nr/9nLxt+yd468MfDnwDZfDbwj8BNf8A2e/GH7R+u+KLn4c6ToFhBrUGvxfGG28cJ49RfFCaoll5nh6XD2GDw2DyDA4OrgcXhsszniziLNKWfUqGYQzPiDi/D0MHWznCLCzy+plGN4dwmXZDhuHHSrYmEMNlE6GZ/Xv7UxNSj2KpmFbGZli8Rhs2wkqvDWQcK5NUyWricDicpyvh7Ocdn3JWq4iljKWYriDMc64i/t+lPD4enPC5zHD4BYOWWYWtP274RfGP9gD4C/skfGv4J/Cj/grd/wAE8vC3x0+OmsfETxpr/wAa/Dvxn/Z68KeDPB/xA+I1lYeHU1T4afB7TvjReweE/Cvwy8GaVoXhr4X+EJvGGrjS7XwvobazrOryG/ludM5o4HNeH8p4TWY42nk2FjPA5rjK2Y06vEObZdn3FeYcU8eYl5nRp4anhM94kxGf8RRwGYUcN7LIZ47Aulh8ZDK4RxEZbLG4TiLE8TYrJaOJxD+o1MBlMMBVo5Lhf9XeHsFknC2XVsPJVa2LyvDTyrL8TnqqVY4rOqlbN6qq4KpmEI4bw/wJ4a/4JZfCn49/C7xh8M/+Cr3/AAT+8N/AL4a+Mvgh8ULX4WTfHT4F6h8Sn8ffAL9nzxZ+zn4Ts9O+MB+PVvZWXgLxD4a8UN4q8Z6LffDvVvEGreLo9cuI/FEVp4u1KO09PB5lChnOY5rXngHTebcb5tkOAwEaeBwuVf6+8HcL8DY7KcRT9pXp4vJMgyLhehDhnA4engHgqk8qhVq1MNw1gKGJ8/G4HH4zJMPls6OZ18wxGS8MZHxDm+NhUxFbNlwv4q5x4xRzulShRovCcQ8QcW53jIcQ42dbE4fFZdPEQo4SjicdiMQvrz/g1817Q/FX7PP/AAUv8T+GNa0nxH4a8R/8Fl/2y9e8PeIdB1Gz1jQ9e0PWPA/7P+oaTrWi6tp81xYappOqWFxb32najY3E9ne2c8NzbTSwyo7fI1mnWqtNNOpNprVNOTs0+qZ9/hU44bDxknGUaFJSi0001Timmnqmno09Uz+mWszcKACgAoAKAP4Nf2Pfh58D4vhR+3X8QdW/Yh/YW/ag+P8A8Yf+Dlj9oD9j7wh4x/bE+A/hH4oWPg/wv8TJPh7dWay69c+GtW8aR+HvDut3eravZ+HtMv49Ojvte1q+itBd39zJNlhaeLzDibhrh7CPDU/7ahxlicRiMQqr9jhuEPDvi7jyrGhGm9a+MXC6wFN1L04PFe0kvdudns8LR4e4uzzFPES/1dyzIMXh6GH9n/tGIzzj/g3gqMazqfDRoQ4pqY2XI1OUsLCCdpyP0/0HwJ/wTj/Z8+M/xy+CX/BQ3/gmn/wSB8Hj4P8A7PvgX9o4/Fz9nH9k7wH4x8N/2D45+Jd38JtJ+Gfif4Y658E9Q+Imm/FXxD4tGlD4a+H/AA1L4uvvifBqsll4f0iHVNMe1vNsLiMDjstzmth4Y+eaZNxdwhwfSy7C0JZnU4hzPjjLs9x2TYTIqWCpPFTzbBy4cx0M5yqdGpLAYLGZTm9XFQwOLrPDctfC43DYzIo1KmXrL88yTjbO54nE4qll08kwXAL4cqZ1mOayxlWOGjkVbCcS0J4TN/bYemsZlmZ5c6FSvGjKXsT3v/BulY+BZfG/iX9gr9k/wVd2nxk8L/s+ap8LfGP/AASoTQvj3o/xm8deF9Q8Z+APAWqfAW4/Zqb4t2+p/EHw1plxqXgO8XwhLo3jEvbWHh7U9Q1O4is2p06kpZTDCReaVM8nxFQyyGU2zKVfH8I4P6/xLldV4R1IYLM8lwrp4jHYLHSw1Wlhq+FxlpYLF4XE1s4zjy5rOs3gqWS4DJM3zGvmEZYGjSyXiPOKWQ5LnVOeKVL61lWOzSq8IsbhVWpYerh8bDFvD1Mvx0MPIjf8G8s3w+03xza/8E8/2YL7W9U+L3iT4CW3wQ03/glJban+00nxg8GeHYfGfjDwPd/s4af+zjc/GOzv/C3gm5tfGmu6jc+EI9BsPC95YavJqxt9RsDc5TqUo/2RKlVp4yhnWU5zn2GxWXt5hhcNk3Deb/6v8SZjmdbBxrRyqhkGfWyXNI4/2FejmlTD4KlSrV8Zg4YjSMKl82jWhPBTybFZLgsVDMV/Z0quK4mwbzDhmhgFjfYf2jPiLARqY3KPqXt44nCYfHYiTp0suzGWE8Z/Z38R/wDBEr4kfs4eFPjx8Qf+CYf7Fk2p/Fj4+/tOfCz4GfDD4E/8E1NC+MnxV+J/g34B/FbxZ4Qh8ZaZ8IvBvwH8SfE6zjt/Bei6P4n+IF9rHh3SNH8H32sQaXqkumX19pmnXCpylHLODamIi55rn/AGXcb53Ry5f2nluSYSviFg8bjamZ5f9awcMlp4yrhMLgcbUxM/7Tr4mlQy542rOMCHd5pxnh42w2XcNcXYPhPB1szvleOxuY47hvLc9oZZPAY9YbFf223WzVVcvhh41sJhcrxWKxtPDUcLiq1P37w1pf8AwbveOfHXwh+G3w8/YT/Y5+I/jL41+DtP+InhXSfAP/BMDS/Ff9geAbzx3rnwv1Dxf8U73SP2criw+DejeEfiN4d1TwT8QW+Kdz4RvPh74ig+weNLPQ2JZemFFzr5lBVcKsJlGV4DOswzqWLw0eHKGV5xw/iuKMjxkeI5VVkleln+SYPE4zI3h8dVeaKlOnhFUqQqRjnVqujhMNiqtDFU6mLzbN8ioZZPC11nks44exeW4PPsvnkfs/7VpV8oqZtgqmM9rhIQVCqq1GdaEqfPkeBrv/g3D8fah4lh0/8AYq/Yj8PeH9D+H/xN+K+h/EX4gf8ABNXwz8OvhV8VPhn8F45Jviz45+B3xN8a/s+6H4L+NXh7wDDG93rt38NNZ8SSPpezXNLh1HQpYtTfiliIUsmxud1418Nh8uyrKc+xmBxOGxFHPqORcQV8Phcgzh8OzpLPJ4DOsXjMDg8vqU8BKdTG5hlmDqU6WKzPLqOK7vqld5zg8ipKnicbj8+xPC2GrYatRr5XLifA08VVx/D9TOadSWU0M0wVLA4+piaFfGU4whl+ZSjUl/ZmYfVdHwpp/wDwbx+Kfhd8Xfi5N+wN+yR4K8O/A6D4eXvxB0D4m/8ABLbTvhv8TLfTfjBLFb/B3U/DXwn8Yfs5aT8SPHVl8W7meCx+HTeCfDGvzeJ9UkOjWUJ1iK4sIezGUMRgaeF9rh61XGYviirwPDKMHB47OqXGdGll+Iq8LYrKcJ7bG4XOKeFzXLsbKlXpU6CwGJWYfWPqVHE16PDhMRhsbUl7HE4eODXDlXjGlnGIqxwuR4rhGgsw9vxLg85xLpZfisooyyrMKdXEUa8pQrYdUnT9picJHEe6fsz/ALLn/BEr9rG1+Ia/C3/gmz+yBpPiX4R+KbLwZ8U/h18W/wDgm/8AD/4J/E/4f+IdW0Gw8VaHbeJvh/8AFX4I+E/E1paeIfDOq6dr2gavDp9xo+r6bdCSyv5ZYLqGDT6rOWXYTNqU8PicvxmLzLLqeKwuIo4iFPM8nqUKebZZiVSnKWGzDLpYrCvE4WtGFSNPFYavBToYijVnH1qmsfWyyca1HG0cBl+a+xr0KtH22VZrUx1HLsyw0qkIxr4PF18szLDwqU25QxOBxWHrwpVqM4L6g/4dO/8ABLL/AKRp/sAf+Ib/ALOv/wA7muY6A/4dO/8ABLL/AKRp/sAf+Ib/ALOv/wA7mgA/4dO/8Esv+kaf7AH/AIhv+zr/APO5oAP+HTv/AASy/wCkaf7AH/iG/wCzr/8AO5oAP+HTv/BLL/pGn+wB/wCIb/s6/wDzuaAD/h07/wAEsv8ApGn+wB/4hv8As6//ADuaAD/h07/wSy/6Rp/sAf8AiG/7Ov8A87mgA/4dO/8ABLL/AKRp/sAf+Ib/ALOv/wA7mgA/4dO/8Esv+kaf7AH/AIhv+zr/APO5oAP+HTv/AASy/wCkaf7AH/iG/wCzr/8AO5oAP+HTv/BLL/pGn+wB/wCIb/s6/wDzuaAD/h07/wAEsv8ApGn+wB/4hv8As6//ADuaAP51v+DbX9gv9hn46fs6ft7a58bf2MP2T/jFrXg7/gqp+1J8PPCOr/FT9nX4QfELVPC3gDw94F+BV3oHgbw5qHi3wdq93ofg7Q7vV9WutI8M6ZLa6LptxqmozWVlDJe3LSgH9FP/AA6d/wCCWX/SNP8AYA/8Q3/Z1/8Anc0Aflf/AMFTvDv/AAR+/wCCbnwt8O6pbf8ABKH9gv4xfHD4hapaQeAPhBpH7IX7PlpKnhGy17QdK8d/FfxxqVn8LNRm8LfDXwHBr2nW99rtxZmPVfFmteF/CFi6X2ui5s6yOP8AbnHPCHBmHbj/AG5xJwll2f5nbmw/DGScUcVZZwng8yxeqjLG5rnGZ4fJ+HsvlOnUzLMJ4ivFSwOU5rVw++KoPB8NcR8R1n7uU5HxJjcpwUeX61n+cZDwzmvFFbK8DTbUp0sBlGUY7O8+xcU6eV5Lgq9WfNjMTluFxnlH7T3gT9jX4XeO/wBsHW/gx/wRh/4JVeO/2fP+Cdnh74c6/wDtV6x43/Z6+EPhv4q+L5PGHgiw+LfjHRPgXomi/AjWvCy3vwy+EGr6P4ruLvxzq9vb+MNc1JPCljFoSW0mvycuWYqhKlhM7zuf1PhbM/Eyj4YYLFYJPE5nh8UsZwrk2Y8V47D1VSoSyTK8/wCL8JgKmW4eo8ficLkue46GKpTjgcHiVUw1bFVcJkmTOniOKcRwE+P3hcXKVDLHRxOI4roZHw3HE04VK0c1zz/UzNZLHulPB5asfkvt8PiI4jFywnD/ABF1L/gnn4W/a7vvg94e/wCCRv8AwSTv/hxof7Qv7N/7Ptv8O9e+A/wV0r9sr4wab+0V4c8FeII/2ifgl8I4fghcaJ4h+Cnw8i8byS65cS6hdnVdI+HXxQ1abxF4Zfw1/Z8vdw9h6+Z5nSy3MaNXD18ZxX4icJToYCKxWI4RreH2WZvjpZ1xpTnKmsBk2f1MnTwVaHsvquVZ5w9m0KmZzx7y2Hl5pmGGoZCs8yyUq+HhwLwpx5Rr42P1bCcR4firNVl9LhvherBzeM4hwFKUI1aMlN18658keGwlOMc1n9V/8FGPg5/wSs/Yv/4Uf4K0P/gnL/wSL8OfEH4+a742i0vx5+038Af2e/hV8Bfhf4H+Gfh6217xt478feIrD4V3+tatO1/rHhDwT4P8GaElnqfinxd4z0m2TVLC2trl38hYuVbOZ5TSrYHCwwXD2P4mzLF46q0/quGzbJciwGVZdhabVbG5vnOaZ7RdGKcaOByjLM9zev7ZZdDB4r3Pq0aWUTzWrTxWJdXPcq4by/B4OMPaVsxzPLs+zuti8XXq3p4PKspyLhjOswxuJlCpKriaeXZZTjTqZlHFYbyHx94U/YM+HP8AwTN1L9to/wDBDr/gnn8aPiVb+FfitrGk+G/2Z/gd+x/8Zf2e9d0f4Z2PjLVo/jifj1pXg+z0fw/8Btf8L+EW8XoNdgtvifYS6hb/AA3Hg2++IBi0+fXivFVcip5V7HBYvAYjMsnyvNswpcQU1QpcMPGTyulicDmGMwjqYbO8W6uaUHw7HIJ4iHE+Gq0MfSlluAp5vicnjhPDU8+zHF4WriqGMw+H4gWSZfWyWXtMTxHKtJRwzwWCxHNXyWpSr+2y/PpZ4qNHh7F4LG1Ks8fSeWRzTsPif+zz+yR4h8e/s+/AX9k//gj9/wAElfFPxv8AiX+yXc/tjfEa8+N/7N3ws8JfDnwf4Bt7rwf4b0XwfoJ8FfA/xV4h1XxZ4+8beKL3TNI1G+FrpPhjRPDOq6xqUGuXMtppcnr8UYWrkHEniphMLh6mY5F4U4jA4bMJe1p0c3z7G53mXGlDJMpyu8JYPC4mWWcBZ9j8fjsXGWFo16uU4OnRksZXxGD8LhbMIZ5wV4acQ4+SwOY+JdFywVOhTdfL8opZbkHDOccR5njeapHF4nDYDEcYcPYHBYDD8uIxn1zEV6mKw6wPJivyQ8c/B79gX9on/grB/wAECPF3w1/YU/Ze+FHwV/as/Zi/a08e/FT9nzS/gJ8HbXwHqvjDwz8FvirK2ifEHwzovgjS/CPj/U/hx440Ge10TXdZ0GV4L/Q7PWNMh0+ZIFh5eMMLTyujVeW46pi8DjMuyDPMmzFU3g6+LyTiTL8sz7JcXVoRq1XhK+KyfM8HVxGGVessPVqVKHtqqhzy9jhidfFZhVwma4KnhswynO+J+Gs5wXN9Zw9LOeFM3zfhzN4YerUp03iMIs0ynFSwdedGlOthvY1pUqcpOEf6U/8Ah1t/wTJ/6R0fsJf+Ii/s/wD/AM76vzH6/jv+g3F/+FNb/wCTP0f6hgf+gLCf+E1H/wCQPEv2h/8AgnR+xb4E+FGv698AP+CSH7AXxp+LLXnh/R/CngnW/wBnn9mr4feGI5te1/TdGv8AxX4x8Val8O7iex8H+CNMvbzxb4lt9A0zW/FWp6To9zpnhrRdQ1i7tYqxnmOYvE5dQeZTweFxOOhRzHN8ZiMTPB5Jl0KFfE4rM8Th6FT61i1COHWFw+Fwq5quNxWF+s1sHgI4zH4XRYDLYYfH4iWWwxdXCYDE4nB5Zg8PhI43OMdTglhMrwtfEqGDwtTF1pRU8XjKkaOHw8a1WEMViI0MHifzs+CfwE+DP7SHgP436X8Dv+CV3/BDvxv8V/2ffjjpXwy8RfE3/hXHhRf2R/ib4Yvvh3YeNdZ1X4ZfEHwl+zJ468UHx14E1jW9N8GeO/Bt9pWo6ToOrWeptL4va7KaTB62KxFSlk+Q8SfX8zwGTZm+KaWLpZrXnQzCnHh7HYfCYXPsufPDC43hfOYSxssPmVWeFdPF5bmGDpRxlPByxtbyaNGn/bGd8PVcuyzEZpl+X8OY/D1MBRjUwdLE55UzKni+Hc3U6Lr4PP8AKYZdTxlTC04VpVsuznI8ZWo4KWOeHpc/8Hv2cbH43fs4an8fPC3/AASO/wCCBuhaNpXxA+JNpB4y8beC30L4S+MPgz8P7WCzHxk8F+JIf2MtQ8ST+G9W8R6d4w/s6+8S+F/Dmnap4R0fTfGGk3F5o+t2FzPlm2YQybLcozfH5nnGBwmL4cq8R5phsb7SlmeVYXFOjjMgVfCwr1IxnmeQS/tuthJ1VmGBpY/K8FisLRzSWZYDLt8uwFXMszzvJsJlWV43H4DPsBw7l08DBV8FmOaUVj8LxRg4Vnho1albJc7WX5BRqYejUw2LzPC8RRhWeFwOXYvNPrn9jT9k39iH4v8A7INh+05+0x/wSs/4Jr/CaXVNM8YeP9MsPh9+zJ8K/Efh7UPg1o8VzqHhP4gpL43+CvgzxRp48a+GrKTxfp2j6z4f03VbTw9qWinVrHTNXmv9J09ca498G5dVxmLxee08VlPDcs44nyrFOMcfk+Z0qOKx+KyBww2MxFKrmOXYJYTCZjSVVrD56swy+M6tPCwxNZcJ4F8U5hUwOFwOSYiljOI3knDmYYD99gc7wvtMLgKea0KuIwmGk8DjM1eOWXYmFOVDH5TDA5ph5zoY2mz4d/ZHtf2Pf2wPFg0b4Y/8ExP+CG/iJviD8EvFvxW8DeAfDVv+zlrHxi+AF+NPsNR+EukftZ+A7f4RS+JE0r4gQ6vp1n4w1T4MeG/GN98IfEjN4c8Q6Rq63FprUnrYzK89y7A53RxeNxMs3yCeVUcbjsJVxuK4WqZxUzKhguIuFaOYUI1MVDMsmpvMZ5dnGKw+HybiCtkeaYeDy2vDDUMRwUsdkmKzLKnhcHhFlGa5hmOGw+FxdLCYTiavkmHweOxOW8YYfAVuXCTy7M5YXAVamSLEyzjAZdxHk2Y82MoRxzw/r3wG/Zy+FGp/tE/G/wCEf7Qf/BH7/gj7qPg79nv4PxePvib4j/ZG+BWm/GPxRpHj3X7b+2vAnwcsfDPjn9lX4at4h+IfifwjZ6j4rbw34el1O/0zSbzwk+o/ZJvGGgw3vnRx1Kpw/nGeUcZxDV+p5xQ4fymlBUuTO82pwoYjO6OEnLHrlw2QUMbltHMsfXdDA0swzSjg4YirLLs/eUdcsDWjnvD+SzwXDtOWaYOvm+ZTqVJxeTZHKpicBlWYYu+B5IPO82wmOo5bh7zrVsFkudYypCjGnlkcz+V/2hPhZ+xt8ef+CSX/AAVY+NNn/wAEsv2Tv2RPij+zz4g+Ovwi8E2Glfs9/ALTPi/4MXwF4V+HWvaN4k1rxT4E8Mz2/hf4hTnxhO+pWXhDxDd2vh2RI9Kg1jULi1ub+49SjRxGHwXA2PlnH9oVeI8uznHZhDB4mvXy3C4zKPEDjTgyvgMHiKvI8woYdcLQU8wVONDH4mVfFYOEcFVw0VhmFPC+34owcMr+p08pnkscDUxWFoYfHYnCZ1wTwrxbhsdWw8OaWBliIcRqVHB1ZRxmFwyoUcfTo4+OJo0/0A/4J2/8E7f+Cfvjb/gn7+wt4z8Z/sLfsc+LvGHi79jn9mTxP4r8V+J/2ZPgpr/iXxP4l1/4KeCNV13xD4h13VfBF3qmta5rWqXd1qWratqV1c3+o39zcXl5cTXE0kjfp9ChQdCi3RpNulTbbpwbbcE222rtt7s+PSVlotl0Psb/AIdjf8E2P+kev7Dv/iJvwF/+YGtfq+H/AOfFH/wVD/5Edl2X3IP+HY3/AATY/wCkev7Dv/iJvwF/+YGj6vh/+fFH/wAFQ/8AkQsuy+5B/wAOxv8Agmx/0j1/Yd/8RN+Av/zA0fV8P/z4o/8AgqH/AMiFl2X3IP8Ah2N/wTY/6R6/sO/+Im/AX/5gaPq+H/58Uf8AwVD/AORCy7L7kfjd+2Vp37BvwO/a60T9lD4ZfsH/APBEDwlqx+EXg74l6/4p/bN8L/Cr4F6ZqGrfEHx14m8G+FPA/gOLwx8AvHlz4g16ePwtd6rfrd29hbWsN9pcT3KzX9nHc+bkklned55luGpZXKlk2bcN5EsHTm6mf5lmudZbjc6xlLL8tjQdOtSwGWrJlFyr06tfHZ1g8LRp1ZVLw1zf6plGXZLia31iNfNsNxNmdavVowpZPl2U5FiMiwOGxGMx7qc1OtmWOzHNlSp+xlThhMgzHFTqwhh6vL9BfF/4N/sI/DX9rn9kz9mGy/4I/fsh33h/47+L9X8KePPjtqv7KHwC0r4ZaLq1n8EviL8VtP8AC3wwlufBNvr3xC8QTS+BJf7d1SLRIPDHhjSmSy1DUJPEmpwabYdWXvB5jxVmmRRwjweCwXD/ABNnGBr47D0qWPzaeQYjhaFT6rhKTrRp5fhqXFGDp47HYipThWzGUsDlSxv1HNK2C5ccqmXcL5dnNZYfF5hjMw4WwWKo5dN18sy6OfZnistqyxGNqwo1JYqrPA4utlmBp0ZV5YGEMxzL6jRxOW0sy0v+CjfwT/4Jw/sRfBHwh4/0b/gnf/wTKm8XfEb41fDX4K+EZfjZ8CPgf8NfhTpOo+Ob+8m1XxN498a2Hwr1y+0Hwz4W8L6Nr2v6leWej6jceXYLFFaTySLG3Di6yhnPDuT4allFKec1s+q4vFZnV+q0MFlmQcKZ5xDiK8PZUK9Svi8Xjcty3I8vwsYJ4nMc5wlCMlUqQjL0qWFpvKs/zSpCvUWTYHLq9LD4WnCdbF4rNOI8k4ew9BOpKEKdOk84nmGKrSkoUMFgcTWqShSpzqQ+edH+Gf7NHjfw7+y/4E+Fv/BOL/giL8Vfj7+1JefGbxN4b8afCvwD4I+If7Kfhr4QfBGy0STxP4on8cWf7POi+NvEvi6fXvE3h3wavhPT/D2m22m61qV3cX+tKmjXFlc+pVwVarmKy3L8Dh41Mq4JnxrxFVzGmqFGrSxfEWDyDh7L+H50IV/rdPPf7So41ZriVToYTD5Zm8oYXHf7Eq/kU8VhqWAr43GVcPUeM4xwXBuRYbL6jrV/rdTh3NOIc1xOdxrU6ccG8ow2QZpGeBpylVxVTF5LT9vhnicVLC8z8V/En7CfgD9ha2/aZ0P/AIIpfsjeLvipp3i34h/DX4m+ENE/Zk+AN98Ifg54z+DnxcPwb+Jmr+Nfijf/AA88Ozz+Ff8AhI4Jbr4e6ZpmiN428dwXdlFBoOm21p4g1XRKy9ZZnOc+F1LL6FTD8P8AiTi/DKqs1zPDUKFbKcu8Qc9yXInlnsKUqjzHiXBZpmdfJ/Y4JVMDSq4OvnWOq4fLKcKWI6fY4jDYXj6njFhq+ccC0+MKc8Dlkp1aeaVuGuGMy4twuZUqmIp0fqWS4vh/CYXN8VUxco4jDrGUsnwqxuaVcPGrZ/ae/YY/Yl0D/guV/wAEa/hJoX7Hf7LGifCr4oeDf27br4l/DLSP2fPhLpvw++Ilz4Q/Z38R634TuPHXgyz8Iw+HPFs/hfWYINX8Oza/puoSaJqcMV/prW11Gko/D/pC47G5L4X8R5hk2MxWU4+hHJ/YY3LMRVwGLo+14jyehV9licLOlWp+0oValGfJNc9KpOnK8JyT7MBCE8bQhOEJRftbxlFSi7UptXTTTs0mrrR6n9C//Dq7/gmF/wBI4f2DP/EQP2e//neV/nB/xEfxD/6LzjP/AMSjPP8A5uPpvqmF/wCgbD/+Caf/AMiH/Dq7/gmF/wBI4f2DP/EQP2e//neUf8RH8Q/+i84z/wDEozz/AObg+qYX/oGw/wD4Jp//ACIf8Orv+CYX/SOH9gz/AMRA/Z7/APneUf8AER/EP/ovOM//ABKM8/8Am4PqmF/6BsP/AOCaf/yIf8Orv+CYX/SOH9gz/wARA/Z7/wDneUf8RH8Q/wDovOM//Eozz/5uD6phf+gbD/8Agmn/APIh/wAOrv8AgmF/0jh/YM/8RA/Z7/8AneUf8RH8Q/8AovOM/wDxKM8/+bg+qYX/AKBsP/4Jp/8AyIf8Orv+CYX/AEjh/YM/8RA/Z7/+d5R/xEfxD/6LzjP/AMSjPP8A5uD6phf+gbD/APgmn/8AIn5f/wDBUDw//wAEkP8AgnR8LdC1i3/4JY/sLfF741ePdRhh8A/CLSf2S/gFaTf8Itp+s6Jp/jr4o+NNStPhhqMvhj4b+BLbW9Ph1DXbi0MepeKNZ8MeErJ0vteW4tP0TwqreJviZxrlHDUPEbjLKsoq5nkmF4gz+rxLnVSjk+Hz3NaOT5XRp05ZjTjic3zrMaywOTZf7SM68qeNx0lLB5XjXGcyw2EyzhrP+IauEoTeWZNxDi8pwEKVH61nua5Fw5mfEtfL8HBpSlQy/Kcqxuc55i4qVPLcnwdapLmxeJy7DYvkv22PgP8As/fsux/Gv4yaH/wRZ/4JXSfsrfs5ab8Or/xD4i+KHwV+C/h34p/tD3PjJ9LOvaL+zxonhn4LeIvD+m6v4budZ0/wl4dsfiFdw6h8RPiE8nhzTdO0TTmsvEF9rwLnmd8S47hjJM08VvEqnxBxrxeuEspyzIs0zfH1MijWxODwGC4g4gWKzbCfWsBXxGKxGPr4LKpyq4Hh/K8bmmJxka1sBTyxeGpywOJq5Zhcv9plvBOZ8Z5lmGaqng8jpzyzD51j6vDscRSp18VQxUcvyWNfE5viKCwWGrZ3lOHpYXG8mMqU+E8VaN+xJo2v/Hv4wWH/AAR+/wCCXdv+xb+zD+054N/ZS+Kmt+J/gF8IdJ/aJ1LxXrus/DPwx4u+IvhXwdb/AAOu/A1r4U8C+JPitoNrB4T13xLF4j8a6Ro2v61p2p6PJLomk6n6mR/64Y+nwLlWO8UvEKPFXifRzzEcIUsszzMsXkeFhl2c8TcP5PRznF1M4o4qtPiHNOFMfCdbAUPZ5BhcbgcVioY/2eNpUOPNZ0cLh8/rYHLaMpcIcEZZx1xDRzCjDC1K2Cx3BWA8RsblWWwhCpKGY5VwfmOHrqpi17DM8+jUyCksIo/2mfpX+01+wz/wTd/Z/wDg94n+JPhj/gkD+yj8dvFGmxfZfDfw0+Gf7Gn7Nb6zrutXMFw9k2s65rngrS/DngrwhZtA1z4o8a+I9RttK8P6Wktzsv75rLTL38nw/iDx/Xq+zreJfEeU4eNDGYrFZrmvFnEFLLsuwmAwdfHYrFYn2GKrYvESjQw844bA4GhiMfmGKlRwWDoVK9eNvpMrybBY/ExpVKVKMPaYSHscPhaNfMMZPF4/CZfRwmWYSTpRxWOrV8ZS5Y1a2HwmHoRr47MMXg8vwmKxdH4Zt/2aPgR8Sv2GP2ZP2zPgt/wSr/4Ih+HtJ+If7OGjftA/H/8A4aV+Efhv4beFPhnpmr+A9A8bufCWreAP2Xfipcaxo2jWtx4jOt3niT+xJbW10/TZbUXz3V2tp+kcR57nHCHiBxlwjnniX4tYvBZFm/8AY2R1+HsxxuZZtm2Mhi62FlSr5fic+wEY1cTJ4Knl9DBVMXXxOKr1MP7OLjRdbweG6a4mwGHeCyvDxzfF55meW0MFNUFhVh8FmuPyylKeMcYv6w5YWnOtOVKlhYwlVqupShFRXjPxU0/9mP4F/wDBOPwL+1z8Rv8Aggt+wtq/xm+IGk3Xi7/hCvAH7LHwZm+Dfww+G114r0XTvDPj/wCLnjzx18J/BHiTw0+v+FPEmg67pPw6j8OS/EXVtY1L/hHBoWlto/irUfDf0eXYbiDNvGDJfDbDeM/GuX5bVzzhTh/PsyzbiPMFmVLO88zLDZXj+HsiwWWZvmOGznNMvzGtPLK2Mw2Jq5Jg54fFZpWzDEZbHASzTlwNWljOG+LOI6OEy7MMNlWW8WZrwzDLISqf6xZXw3wxmuf089nLF4fCrAZFiqOS4/MaeKxHssRicoq5VSw2G/tnM4ZdR82/bg/YX/Yk8J/8F6/+CP3we8K/sdfsseGfhH8TPhP+2TqPxI+Fvh/9nz4SaN8OfiDqHhf4JfEjVvDV/wCN/BGneEbbwz4rvfDuqWNlqWhXWvaZfz6RqFna3mnvb3FvDIn6/wDRVz7POIsDxNPiDOc1z2dDMsFToSzjMcZmcqMJ4HEzlClLG1q7pwlOMZSjBpOUVJptJnjcXxWGwTnhksPLki+aglSl/vFGO9PlfwtrfZtbM/cz/h15/wAEz/8ApHb+wt/4iR8Af/nf1/YH1fD/APPij/4Kh/8AIn5j9exv/QZiv/Cir/8AJh/w68/4Jn/9I7f2Fv8AxEj4A/8Azv6Pq+H/AOfFH/wVD/5EPr2N/wCgzFf+FFX/AOTD/h15/wAEz/8ApHb+wt/4iR8Af/nf0fV8P/z4o/8AgqH/AMiH17G/9BmK/wDCir/8mH/Drz/gmf8A9I7f2Fv/ABEj4A//ADv6Pq+H/wCfFH/wVD/5EPr2N/6DMV/4UVf/AJMP+HXn/BM//pHb+wt/4iR8Af8A539H1fD/APPij/4Kh/8AIh9exv8A0GYr/wAKKv8A8mfiv+09ZfsGfDf9uK+/Y4+FP7BP/BCjwpeeG/Avwb17W9Y/bD8N/Cv4Ja54r8ZfGTXvGlppHgL4V6B4X/Z68eP4q1fT9C8MaRqN59ufSk+3eL/DmmRvJPqdosvFwzKhn+c5rgnQwrwuVcV4Lhh4TAwjieIMe3w9kvEmaYrLsucIUa/1fCZ3QwuEp1MRReLx1HEUablHD4qeH9bN44nKMjynM6+JzlVM2yfO88WLnzQyLAYDLc0WSYN4/MHX9rRlisww+ZzquFCpTw+CwFbEVZ07RVT7f/bK/ZN/YC/Z88I/CPSfhh/wS7/4J4eOvjZ+0L8bPBvwB+EuheMf2Z/gp4c8A2fizxRpXiLxPq/ijxprWj/CjWtdj8LeD/Bng7xV4ju7PRtKn1bW5tPs9GtHsJNQOoWlyozxmfZPw9ldDARxOZ0uIcyxGLx9Nqjl+RcK5Fjs+zXGOhQi54nF11hcJlGAwsa1CnLMc1w1SviaeGo1XLjw2LqUcmzjPM2x+Ohh8mwuTqWHwNepOrj824h4hybhbKcBhqtaShRozzTO6OJxWLrU5ewyzCYytGjUrqlRn8uaL8FPgL4q+H3xT8K6F/wR3/4JS2f7Rv7P/wC0XffAz9oHxR4m+FPwN8P/ALLvwq8E2fww0r4zWv7RGpa7rHwp0v4k6r4L1vwL4i8NWNp4L0zQZdc0rxbq1zb654gs/DOjXviZ8XXwuLyzh/O8HRweWZPjv9ccLn+Pzx0VRyPO+Cc6xXD+JyOi8Nyzx9biHF0sJj8lzCdLBYDC5RjXUzSdLH0KGX5hvfFYXM80yrFY3Mcyx0cv4VzXh3A5K67xmeZfxfJUqFetHETlRwEsgr4bOsPm9CnVx+JxtXJ4/wBk0K0cw5sD8pfEL4m/sT6L+zj8Mfi3o3/BLL/gkv4X1nXbr9s2bWfGvi/4AfCbX/2fPixafsbWk80Gl/s5eObP4eeC9S8TT/tMPG9x8IPEGoWl/HpenaR4muo/DXxB/siMXqr4ihSrZDiY5RiFQzPw/wABx3V4WrYeNPjLG1Mw464V4KpcOZRR9k6U8dOlxEuJMvxNXA1ZZplWK4ai8uwCz2tisq7MvwWLxeKzTLKmdzVTD+ImQcAUuIKVarPh/K6ee8F5/wAY1eJ8/Tr89LAcP1ck/wBVM/wVLG0o4TiH+0aX9q82XU8Ljv07/ZW/Zg/4J9/tRfEL436hon/BL39gXw98BvhZN4J+G2h69qH7InwSbxj4o+O8Ohf8JH8ctGSY+Co9HXwn8J7nXfDHwzuHh0s6hcfEzRPiLp897FB4fitn915ZhqWGzLFzlg8Th63FfEOV8LYjCUo+yzbhfhjG1OHsRxRUclO9DPuKsDn2GyGnRlGEsmyOlnPtMZhs/wABPD/LUc5x2IpcOpVMfhsbiuD8k4j4mwmIxNSUsmzTizB4TO8j4bjyypyWOwHDNfBZ1nMq0GpR4lybC0oYXEYDMadXS/4NfNB0Pwr+zz/wUv8ADHhjRdJ8OeGvDn/BZf8AbL0Hw94e0HTrPR9D0HQ9H8D/ALP+n6Toui6Tp8NvYaXpOl2Fvb2OnadY28FnZWcENtbQxQxIi/G1klWqpJJKpNJLRJKTskuiR+l4VuWGw8pNylKhScpNttt04ttt6tt6tvVs/plrM3CgAoAKACgD+Hr9hL4MfCD9p34L/txfBn4o/EL9mLS/D/gr/g57+Pf7QfxR+Gn7SHjDw7pmj/EH4KeAYvhpB4t0K18Ja3p2t2/iifxEk9zpmmadrunWXhbVZ7PUbPUdcsvs8gOeCw2DXFXDGc5nhaGNyzI6XHEq+FqUaeIqvG594acZ8KZBisNRrpUHVyziPPsozSpWnVo1cHh8HWxmD9vjsPhsNW7Hja9LhvjLKsFXr4XMOIcr4cy/BYmlUlRpUllniNwPxXmcMVVpy9tChi8k4czTAxjSpV/b4rFYfDV4U8JWxGJoftx+0h+zj+wLJ+zLqfwu/YV8T/8ABOv9mLx9onxq+AP7RvhPTvC998G/hb8MfHnxG/Z0+Kvhf4o+F9A+LJ+FtvDrFxoHiL/hHZ/DF34ii0jxDrPhq31Qatp2l6m9ium3JUxOZUM44HzqhKWOhwRxLis8o5JiMbVwmDxmGzrhnPuDc+o4auqGMp5dmNTI+I8ZisBjo4Ksv7WwOWyxUXQjUnDkjhMtxWW8W5Ti4/VFxdwtjOGsRm+GwdHFY/BP6zhc1yuu6VSthXjcJhs3y/CPF4GeLoRr4CrjaNKpTqVVI+WW+COufGn9pvw7+2b8a/2jv2Afhl4/vf2wf2Rvizr/AMGfAf7U0HxH8NeEfgb+yp8K/jn4NtLax+JWp/D7wDc+P/i/4v8AFnxp1DWXt7vwF4I8LaN4d0/TtKj8SXl5Yma79DhpYLhvMMuxUa2Ix0a2b+MfEmdVFQjh3Qx/iH4RZL4WcO5VleGliKsa2GyvD8NZXjs+zOvicLUxWIxuYSwWXzp4PCU8Vy5/PGZ/lmPwE6WHwjocN+HPDOTtV6laOKjwx425f4r8SZlmVT2NN4WGNw8MZlmQ5fQo4t0p0MPLH4qn/aWLqYC3rfwX1n4X/ti+Pv26fgl+0j+wN8SfHEn7WXxh+J3hL4NfEL9qiH4c+H/FPwS+On7LH7OXwO8SW2ufEPSfAHxBn8A/Ffwr45+A9t4k0ePTfBXjzw3rPg69vNLutc0vU9WZNM8ThWOP4ZyyGXRhhMS81yvxSyHOKsqtaEMuo8X+NS8V+Fs2y9qi6mN+o06FLLeJcqq08F7d4qpUy7MKsstw8sd38Qwwmf4+WMlVxOFWX1fC3N8qcacKssVmPBHA/G/A2fZbj6HtqdOlhcyy/jbFYnI8yhXxFTC47AYZYzL4YfE1nR+W4v2EJNM8Hfs6fELxz8cf+CfXx6+MPwt+KX7e/iL4nfA/Qf29Pil+zV8LfFXhL9tH46w/GvS9S+HXx0+G/h8/EPw94s+HWq6PodpfeGvFPw81fwp4l0u81iyk1SPUNL0XWZzK8Bh8gocP5fgadTM8NgPCDg7wzxOMxeIqZbVwWacD5vmuYZVnuFwGF+t4XHZdmGHzzM8JmmArzw2Jw3Ngq+X1JywUqOKMdWqZxiuKMfiZxyqrmnidLxAy7C4enTzWlUy/HcEZdwrmmQ5li69PL69LHUq+X0MZlmc4Om1VeHqRxuFp0s3xVLB/ZH7D/wCzL8Jf2e/irr/jvxp8fP2A/h74V8e/sXeIPgJ4k8DfAH9onxb4nTw18SfG/wC0Z8WPjJ4m1LSPEHxy8T+IvFni3Tm0L4gaamr/ABB1vxXpGreMfH9trmuRfDXwVo95Y6bbb51luFzbgPxF4DrY7EyocY5N4f5Hgsww+AwuAo4Ohw9wXx3w/wAQVMPldOvV/s3CPNeMFiOHcunj85rQy6lUhj8zp1adKlPHB4mvg+KODeKcPg6FGtw7xB4i57isJicZiMwrYn/WLF+Eq4ZjisfKlRp5hjKOWeHOIoZ3XpYHKMNRlXwNHAYTGJ4rGHi3g39nv4j6/wCAf2VvgP8AFj9or/glzpvw6/4J+fAD45fCP4KeMB8cm+Ltn+074j8d/AXWv2dPhvqHxv8Agrq3h34b2Hw0+HFj8P8AW7u/+LngjRPid8TLvxd4mlNromqWWi20VzP057iK/EdfirirH4LAR4m4k8P48EPhx1a9Xh2OIzLijgLifizM5Z1Tp4bH0MLjKnAODwPCdChk8sXw680r5niauOr5ThMLjtsrjQyOeV5Hl+Jx74dwnidQ8QamdxdPDcRYbB5cuMZ5JlWEwKnXwdfM8LiuLp1s1zOtmNKhmeHyqnhqOHwjzfF1Mv4/wB8Af2i/AfwL/aB8B/Cb9s79lv8AZj8NeKtO/Zw074cfss+A/wDgqf8AGT4peA7R/hv8R5fEX7RZ+Fn7SXjjwRpfxj/Y98M/Hv4fOnw+8JeFPhVonjCL4eFP7ftr3TryZY7LbMMQ8ZDKpYuePz7CU/ECjn2KyrM8dLCZvR4Ghw1mWWPhLH8ZYGKzLibEy4mxWVcTV62Nw+Fo1MLkDyRYn6txFmv1fgwWGnh61dUJ4DJsT/qNn2Sf2tlmVUa2VYnjPH4/K6+U8V4bgvFT/szJ6WV5dhM2y1UsPiq9WVTiCGNdCpW4ZyyWN+3v+CW/w78DfsefEP8AbP8AHfxP+O/7GnhPQf2mvGfwf8aeB/AfgL9uDxz+0z4g8Er4G+HUngfxBpPj74xftD2fhvxz4+1m9ubWw1qPxZcXE/8AaM+pajYLo+h2OkaedR7KGJpYbhHCcOTrLE4zCcb8Y8SfWcNluEyvLv7O4lyrgvDYPB4fC4ebnCvl2IyDMMLXq1oylmNKOFzic8NiMxxGT5Vz18PUxPE39vRhKjQnwVw7w1Uo4nG4jH4+WOyTiDjTNa2MrYmrelUo42jxNh50aVBUIZf7OeWKnjI4RZvmP7C/8NU/swf9HH/AX/w8Hw9/+aKvMPRD/hqn9mD/AKOP+Av/AIeD4e//ADRUAH/DVP7MH/Rx/wABf/DwfD3/AOaKgA/4ap/Zg/6OP+Av/h4Ph7/80VAB/wANU/swf9HH/AX/AMPB8Pf/AJoqAD/hqn9mD/o4/wCAv/h4Ph7/APNFQAf8NU/swf8ARx/wF/8ADwfD3/5oqAD/AIap/Zg/6OP+Av8A4eD4e/8AzRUAH/DVP7MH/Rx/wF/8PB8Pf/mioAP+Gqf2YP8Ao4/4C/8Ah4Ph7/8ANFQAf8NU/swf9HH/AAF/8PB8Pf8A5oqAD/hqn9mD/o4/4C/+Hg+Hv/zRUAfzW/8ABsV8dfgj4I/Zp/4KEWXjT4x/Cvwheav/AMFbf2sPEGk2nij4heEdAudU0HUPAPwCisNb06DVtXtJb3SL2W0uorTUrZJbK5ktrhIZnaGQKAf0pf8ADVP7MH/Rx/wF/wDDwfD3/wCaKgD8Ff8Agpv/AME9v2Vf21Lv9of4z/CX/go6vw3/AGj/AI2/Dv4V/C86LqH7XPwy0L4ASeCfhp4x0PxHa+FtT0iy8DeOvGek+HmnttZ8XnSfD9/9g1L4jXFnr2o2gYPNBjkVD+xM3yzE0cTi1l9bxP4F484itVUsdGHC+b5PKeMySXLTpf27kmS4HFy4OWPnLBYDOK3PVqUcPi8bKfpYrHwx2ElRxVCiq2X8AeIPCWSSoUlCE8RxhkmeUVTzdublVyzNs1x2W4LimphorG4nhrBxwtCFWvhcLF4/xy+BniuFf2z/AIH/AAD/AGtv2LPHnwL/AOCiPw6+EXgX4xfGz9oH9rOxsfj18HNW8I/B/Qf2evip45tvB/hXwBrvhf47618Q/hR4X0XVNDS48Z/CBNN+JJ1G51nztAuk8rWjToZlGjkeeYejl/DWC8XP+In0JZDC+Kr5Xi804Q4izfg2GX4qUKGAli8/4XxKwmd/XsbDDZXn2KVTL6mKy3CrG+fQqTyavgOI8olUxvE2E8O1wNLC5rV5MvlmeX4/jXGcOcSf2hQp1K7wuXU+NKmGzDJ/7PjVxUMjy36tjaX13FywvEeP/wBkfRb34g/GHwX4Q+MX/BOXVvB/xf8A2s/g/wDtJeFf26/Fv7SulWn7Y/7Ong34ZXfwquB8IfAngu3+HetR61d+G9N+HGoeDfhdrenfH/wR4Y03wl4y1WPxD4VkeDUNO8Ud+QY+rQzbhPMs2hTwdXhPjni3jTM8VlEXVreINPibirifieWUZ3SqywiwUsfhOIaHA/EmKxNXO8NieDcowlLA4JVZUMDl3m5nl1BZHm2UZWli6ObeF3D/AIb5fgc1vSwvCVfIeDsFwjS4hy+eHdd4tUMZg34hZZhcPRynGUeO8XiqtbHKjJZk/r/44fEF/jZ8Z/gt+1t4Q8S/sL3vxj/Yi+Ov7Sngf4XfDX4tftO2Hg3wh8Z/gL8UfCeg+FW+IOi/Ehfh94z174WfE+3vdG0+50i5j+GfizwvqFrp/ifRtO8Q3Xh7xLpPjFfLyiri8sq0M/o0aU8TxbwJxHwdxVldSvLDYjJKmG8SfrnDuZ5bilRr/XKGKyrhXB4zHYDE0cvr4jJ+MsRD2tHFZZDCY/1s0p4bMMNj+HalWvSwmR8W8EcZZDmSpQxOHzjE0PD6vSznKcywlPE06cMNhsx43zbDYLG0K+Nngs94RynE18JGpPG4fBV/Afwr8C6V/wAE2P21P2ZNd/ap/Yv0j47ftk/8NoeN5tH8L/HXRH+BHwo8dftWL4tuNL8D+HPEE9jZ+K7/AMC+ELrXLE634oT4e6bqmvatL4j8S2vgyyk1KHR04eJMqhiuCeE+C8pxKxEeFMkyfKIZnjsP/Z8cfPDcW4zi3HzpYKhVzF4DAYSrmeKyfh/BPEYmWHybL8poV6tOUaipejw1m31Lj/M+Ns0wqw9PNuJsrzmpl+BqRxmIo4XJuFuHOE6EsRi60MBTx+cZlh+G6WcZxiXTw1KebZljYU5VaUIYis34jx6/8Kfi1+zv+0h+yt8c/wBgX4n/ABL8FfsTz/sW/Fj4f/GX9rKH4T+E7i2t9U8G+LfBPxN8G+NvCvgL4p6lqUfg/wAY6L4ii1zwnq3g/QrnxP4X16N9P1vRdXsEtp/oOK8fic74k8YauWThhMk8WMZlOYYbHYynz5jwvmvD2ZeIMsszCvldGcqGb4XGZP4hY+jj8vo5pgquHzHKstlQxmIwuJxcqPyfCmWxyfgbwnyHNpe3zPwxoYjD4ihl9ng8+wOecPcHZVxFgcLmOJjSrZdiYZhwLkeJynHYjLcVRqYWtmMMVg6FZ0L/AI0+JfD/AMHP2WP+CtX/AAbufB+L9oT4RfELTfgN+y1+2V4d+JnxS8P+N/DA8FHx34l+DHxi1fxFqE9+NYntfD2n+IPGniDUT4csdYu4byS2u7C1xJdNtPJxpicHjMM6OU0cTDK8pyXhfhrJqeJUHjZZNwnk+T8M5TUxkaMqlNY2rluUYatjI0ZzowxM6saU5U1GT93hj69/auLzHOKuHlmefcScY8V5p9WlJ4OhmPGGfZ5xRjsJhKlWFKpUweCxecVcFhK1alSrVsPQpVatKnUnKEf6kv8Ahp79mr/o4b4G/wDh2vAP/wAv6/K/YV/+fNX/AMFz/wAj9L9vQ/5/Uv8AwZD/ADPC/wBo/wDaH0rWfhLrkP7MH7Vv7KHhf4z2OpeGdZ8Mt8T/AIk+DL7wB4ls9G8R6XqXiXwL4putOvdb1bw7pnjrw3bar4Wbxdouia3q/hObVIdf0/R9TnsFspsnQxEcZldargZZhltHMISzvKZSlhZ5tk9XDYnDYrCYbHPD4lYLGUp16OYYSrPD1aNfEYKngsUoYTF4ipC/a4ephcxoRx0cBjMRl2KpZVmkKcMYsrzXlU8Bjq2AeJwscdhoVoKlisN9ZozeGrVatGbr0qUZfl3ovw01e7+Fn/BSPxF4c+On7Av7L3xq/bi8A+E/APw/+E3wl/aT0/XPhD8J7nw34H1vwFqvxU8SfEOw+HvgPUdX+K3jLT/E97c6lqnhv4QWUVja+FPA2lzahrlxaXOrwehi8BgcTw7knCOLqZnmuS1vEdcU8Uuvgo0FQ4OzfGcE4Pibg7h7ByxWJU44zh7hjNsRWnisXgsJj+JOJcwkqWAwsZY3FYZdmOJw3FM+LVSyzL8yyvgj+wskeGxSxU8y4pyytxZnOQcQ8QV54XDXwuDz3PMswNCjGjjsXhMgy2pNzxVavSyvCfX/AO1LoXwH+JX7D1v+xh8C/wBpP9mPwJ4XvNJ+Cvwi1qPV/jR4Z0bS7f8AZ48M+K/BWn/Fnwro8uhS65eHWPEfwe0fxN4T0K0ltbSxvL/VoYNT1bSbOW41CDsx2OxGdceZJxVnmDeNwFLj3B8acQYF0HKWOjlWMxHEOXYGjh2oYerQqcSYXJIYzDVqtHDvJ446mnVkqeFr+TlOElw/wRmPD+TZhToZ3HgPNeGMizSrWUlhc5zTJamRvPMTX97ERxOHhjMZmlLGQo18T/asMPXdPmc6sPZPjh+0X8E9Tsvh78DfDHxE/Z+1r4T/ABgtfiB8Jvi3rVr8aPCmlXfwr+Hl18IfGP8AZWv6JZ2bXuiXsdzrtlovg4WGq6zoDw/29aXOlLqb2txbRfNZ3lGI4tw/FWUZnicVhIZxwfxHiVm7ozxGJqZ/iczyHLcNhpQrKnSqyxGFzrN81nL208U55T7uEq4R4/F4H6LJMyw/CD4czHJaWEnWyDiPhilgcr540sJTyrAwxmKq1Iyo+0qUlgf7MwNKlGpSpYKVKtUozxtHHTy3B5h+cP7MvwzuPB/xA/YL0T4sfGX/AIJ9+BvhX/wTe8BePvBHw/8AHnwY/aJsNb8e/tDf8JT8NV+E2jy+IPAWseCPBGkfBfw7PoLN44+IXh218f8AxTbX/iTaaQ2n3w07Tv7WuPuMVndTM864x4zxeDxODzzjDhJ8L1eHcJB1ciy+piuJeF+JsdjIZjL2FbE5Zllbhajl3B2Vf2TQqZVgM0x31jFOeFpU8b8pHK6eBynJuE8BiMLickybjaPF9LPMXUVHOqtDCZbxXl+CwEsDTVehHN8f/rTKfE2dLMZU8yWAcqOCi81qwy37m/Yd1X4Qfs7/AAz+IMHxX/aZ/Zk8QfGT4xftBfHL47/E7xH4P+NHhnVdF1TUPiL8QNXuvBFhbalr8nh3Vp4/B/wosvh/4Gjgn0i2g0+Pw0un2DXVhbW95cfPpTpcPcFZHSpYhrhvhHKctx9SVD2ccZxNjHXz7jbNKSg5OpQzXjTOM/x+Er1lTxNbBV8LLEUMNVUsNR9uq6VTiPjHO5YinOnnvEEquVxnVi62D4YyfLcv4c4Ty6svgpV8JkGUYGWNoUJ1sPDM6+PqUsRifbSxFX8yv224vhz8Iv8Agl3/AMFpdL1D9oL9njxlrH7SHxE/aN+Pfw70T4ffFfQvEOs/8It8QPCnwz0XRNB1bTZxpl1/wmMV14R1J77S9Dj13TkgmsmtNZvZJLiK278plKnk/h/k0qNZYnhrBcS4LH1XTaw1Srnfij4gcbYWWFm7VJ06eVcV5dh8RKtSoShmFHG0qcKuGp0MXiMuIK9HFZhxXmlKrT9hm1DhNYanKcfbxeQeGnA/BuMVaEXKEXVzThrHV8L7OpU58BVwlWr7HEVK2Fofbf8AwTY/aE+AWi/8E6v2BdG1n44fCDSdX0n9iv8AZY0zVdK1P4l+C7DUtM1Kw+BngS1vtP1CxutaiurK+srqKW2u7S5ijnt545IZo0kRlH7Dh6kFQoJzgmqNNNOS09yPmfn6astVsup9qf8ADS/7OP8A0cB8Ev8Aw63gT/5fVt7Sn/z8h/4FH/Md13X3oP8Ahpf9nH/o4D4Jf+HW8Cf/AC+o9pT/AOfkP/Ao/wCYXXdfeg/4aX/Zx/6OA+CX/h1vAn/y+o9pT/5+Q/8AAo/5hdd196D/AIaX/Zx/6OA+CX/h1vAn/wAvqPaU/wDn5D/wKP8AmF13X3o/Kv8AbCvfEvxQ1r9o/wAGfCb4i/8ABNjxb8Mf2sPgVpnwT1rx/wDEz4weHPAPxX+DQOmeKNA8Qapq8XhfwF46n/aK8KR6f4jHiPwP4P1vxv8ADqTwx4rtrzT49Th0jW5tV07wK+VrNsFnPD+Y4ijl2WZvxNlmevPMpSnmNLBYPCZHQq0J5TKWEw2I4lwVbKa1Th/iaWZRnhaWOw9HFYZwyLCQx3r4fNllWY8P8QYChDMcfkOWY3A/2PmdTkwWKxNbMcVj8PUhmahi62EyLGxxFLCcRZDDL5wxUMFHF4atLEZhiY0PYPiLonwf1rxb/wAE5rvwr+1P+z1feHf2MfiDfa741v8Axh8ZfDMPinxb4dX9mX4k/BDTrnRI7CbVbPUfE11r/i3R9X1aLWNR0SzXTU1W6h1G5vorbT7z6jH5h/aXiTmPHFWOGw2FzLhjxGyupgaFTmq4fMeM+IODc4wSoqUYU5YDCUuH8fRxFV1Y14Sng1Sw1aNStLD/ACWBy2OXeHmXcGU8R7fFZdmfh1XhjKkFRoV8JwasVDGznGEqs6eJxUKtOWFoxhOk588KtelGMZTzfjB+0X4j+JV3Lr3gLXf2D9T1f9nr9qCDVPAfhX43fGDw5a6N8aPhbB8L7FT4u8I/Ee68FeLdd+B3xP0bxX4y1iw0bxT4c8F+LtJu/wDhEdT0T+15NG8S3GpWXjYWti6VXIM99ng5154XjzKM0y6GJlgcfl1HEZ5mOSZJmeAzSWFq4mVPGZVlOExmcZJiMNgsLm2W53iI0MXWw+GynHY/3MZHC16ecZRCvKFFw4RzHA4ytQWLwmJxuHWCzbNsqzDAe2hh3ClWnOGWZvhK2OrZZjqGBr1MNTx9HM8twnxj4R+Enir4QfEHwn+2D4D+NX7B3iX9oy6+O37UnxP+Iv7PN3+1FH4M+C9j4G/ai8N/DPQtQ8G+A/jFbfDzxDrs/ivwlqvwb8C+MNX8Uav8GtJ07xxrmq+OW/srQGvdPuGrLI1eG8Nl2WZXWw2aYWfA3EHCeb4vGzngHQzLN/FLHeKmWZhlGDp/XrZFkGOzjNuG6OUVcTQxOJyevRzGFfCYyDy9Y5iqPEGJxuZZinluMo8U8I8QZPRwsljYVcHwx4c4vw2xuDzatL6pzZpnuXYtZt/aFCjUo4DG4LAZZOnjsHTqY+Xqes/BHwlq/wDwTF+LX7JUv7Vn7JE37QPxw8V+Pvit418RH4x6ZY/Cmx+I3xY/aAm+OXi3StI1NYtU8WS+F9AXULnwxoGp3PhaPU9Xi02y1DUNK0t764htO/CU8DlVXwfwWBxNXFZT4X574PYqvicXGjQzDNcD4f8AFOQ8R8RYulhaNSrh6OOzjEYLNsTluAnilh6NTF4XBYjMIU6dTGJ4bETq4jxIzPGUaWFxvHmUeI2Eo4TC15YrDZbV4n4FzHgnhrDVcVVpYapXoZdgv7GjmuMhhlUm6ONxGFwdVujhp8F+1T8b/gtqH/Bez/gib4ssPi98L73wt4Z8E/t/xeJPEtp4/wDClzoHh6XVv2bfE1lpUeuazDqz6dpMmp3jpaael/c27Xty6wWwklYIfwb6R9GtjfCniahg6VXF15xyXko4anOvVny8TZLOXLTpKU5csIynKydoxlJ6Js68vlFY7Dtyikva3baSV6M0rvY/o/8A+Gof2Z/+jiPgX/4dvwB/80Ff5lf6vZ//ANCPOP8Aw2Y3/wCUH1PtqX/P2n/4HH/MP+Gof2Z/+jiPgX/4dvwB/wDNBR/q9n//AEI84/8ADZjf/lAe2pf8/af/AIHH/MP+Gof2Z/8Ao4j4F/8Ah2/AH/zQUf6vZ/8A9CPOP/DZjf8A5QHtqX/P2n/4HH/MP+Gof2Z/+jiPgX/4dvwB/wDNBR/q9n//AEI84/8ADZjf/lAe2pf8/af/AIHH/MP+Gof2Z/8Ao4j4F/8Ah2/AH/zQUf6vZ/8A9CPOP/DZjf8A5QHtqX/P2n/4HH/MP+Gof2Z/+jiPgX/4dvwB/wDNBR/q9n//AEI84/8ADZjf/lAe2pf8/af/AIHH/M/Cz/gpX+wH+y9+2Zc/tBfGL4Vf8FD0+HX7RPxn+HHwz+Fq6Nf/ALWHw10P4CSeC/h34u0bxDa+F9U0iz8EeOPGOk+HpLmDV/Fsml+H777FqXxBns9d1C03Bpof13wu4w4i4DxvDGAx3BlfHcM5b4g5Xxvm1Wnw9jq/EccThKmGo1MwyqtPFYHBVM5y3LaEsPkE8wTo4JynT9rClXr8+mY18NmeGqxrypU8Vg+AuO+EsmeHdOnRqVuK8nzmkqWb3cp1MszXNMZl2D4nqYZRxmJ4dwkcNQhUrYXCxeT8YfCn7RPiP9qnwP4+j+Pn/BNr9qP9nL9nHw98O7T9lj4f/tPft7eNPBmu6Z8S/Dfhy2tPFP7SHxt8NfD/APZm8d+FPid8eb3WXvY/BGvahrtx4d+Humoda8L+HtL8Ya1qGr2vdw3mGSYTLM7xGN4f424W4t4rzXOoZzmvB/BmGx2GyjhDHYh06HCvB6zTiDLa2S4PGYJSrcQVlGWYZlKusjeZ/wBh4SUMf4+YYSNbK8myPD4x4jJ8FgsPWzfC4/ERjU4iz6niZYqlVzevQp1J4rJMoaw1LKcn/d4OeIw7zfMaGJxksFSyznf2m/2Sfhv+0t+0j8Q9R8R+N/8Agnhpnws+LXxm+BfxV8TfHjw9+1t448O/ErT/AAp8K5vh/qniDwTrn7K1ql38APij8ZNZvfBV74Q8LftNa54m8PeKvDnw38RLbPoUuq+G7Kz1PTgDibG8FZfw/XpYXjmOYcIY/ijMcuyVcLYLG5ZmuPzPE5pisixGEzzFVI5zwTgKeIxuCxfF+S5NHH4biPF5dXbnGOfY6WCnianVz3K8ywb+ozr8ScCUODMfKeJnRlkjxeAxOVZ5i54ulR5uMsHhMHjMRjeCsFnGEwDyDOJYer7SFHK8FKp+xHhb9rb4d/FDwZ8d/D/jr4o/s6eAry38a/FD4c/De6h+N/h28sfGPgOHTIbDwn491BdXj0TUtJm1W5v7611OytNO1TTEl0qa98O6x4j0W703Vb78U4k4KzPEcOYGjluBzmtmOecMZh/auGxGU4mnTyjN6uYZ3llLBqrh1inWw1bLsNlmbwqzhSxUKOZKjiMHQxNGpRj9PlGa4fKuLo16l6uVZJm/C+Mw2Kpzoyr5jQnkfDufZp7On7RUFUwGb43NMkhFYmUZzy3mrzw2IlXw2H+DL34UeDdS/wCCYX7JX7Al7+1f+yEdQ8AaP+x58Of2l7+L476WvhLxj8Ifgzr/AID1L44+FvA18NNTWdZPxB0Xwhe+FtJsvEeheFbPWNH1u8t9dutDjmkQfrmPz6pivG/G+KEOGeKv7KpZ/wATcVZLg62Rc+Y08+eRZy+B6+Lw7rSwcIZTxhVyHOMZOljMRKhRy6dXDQxleFPD1fk8swdXAcG8W5HDG0qOcZ7lfFGU5djsNXlGjg6HF+f1qebVZ1+WGIo148HZrneHw1ShRqSp5xUwkYyhQ5sdR+o/+Cheo/Bv9rD9i/44/s5fDT9pr9l/QfGPxJ8O6Do3h3UPGfxn8LaX4TsJdK8YeG9fl/tS70CTxHqtrbfYNGuIYPsOh37faXt42ijhaSaL43gBZrwv4icA8X5nkHEWIwHC/HPC/E+Z08JlWJq4/EYLJc6wmZYynhIYj6vRq4yrRoVI0IYjE4elOtKKq4ilFuovdpVcLRyniTLqTpU/7V4E474VwEYOnGhh8XxNwTnvDWWSqpNOngcPjMzw08VKlCrVpYOnVnQw+Iqxp0Kn5Mft4/G/4Lar/wAHCH/BGHxfpfxe+F+peE/DXwh/bXt/Efiew8f+FLzw7oFxqfwK+JtrpsGta1b6tJpulTahdTw21jFfXMD3dxNFDAskkiKf6x+iRgcbl+A4pWPweKwLnmmBlBYvD1cM5xWAxSbiq0IOSTaTauk2lufE8ZtVMC1TaqPkhpB8z/3mi/s36a+h+93/AA03+zb/ANHCfA//AMOx4C/+X9f2d7Sn/wA/If8AgUf8z8r9jV/59VP/AACX+Qf8NN/s2/8ARwnwP/8ADseAv/l/R7Sn/wA/If8AgUf8w9jV/wCfVT/wCX+Qf8NN/s2/9HCfA/8A8Ox4C/8Al/R7Sn/z8h/4FH/MPY1f+fVT/wAAl/kH/DTf7Nv/AEcJ8D//AA7HgL/5f0e0p/8APyH/AIFH/MPY1f8An1U/8Al/kH/DTf7Nv/RwnwP/APDseAv/AJf0e0p/8/If+BR/zD2NX/n1U/8AAJf5H5A/tkad4k+N1x+1d8HvAHxP/wCCaep/Bb9szwN4Q8B638Z/Ffxg8NeBPjf8FtM07QD4Z8T3OteGfDPgTxTD+0je6TA8/if4N3Ov/E/4cz+DfEN22jXcseiWVtqEnk4fCfW1hctzOtDAZfgfELJ+OI5rk9ZfXsXhcpx/DOa08DDK5QwuFwPEkcVw9LL6fFH13FOeV4nB16+DniclpYPMPdpZh/ZtfA5zgKGKx2Y4PhbM+H1k+ZRay94vGzz5QxCzNOviYcPYmjnFJ5tw7HANVsRhMVLDYhf23iauB9W/ah1H/haOg/C3Vvh58ev2LZPHX7In7R/wu+NP7Odr4w/aZhtbH4v+F/C/wz1PwB498OfGXXbPwnqdx8MvFHiSw8d/EDT9B1TwtpfxS0u2ks/C3iDVQZL7VdE0z0quPxa4myzjGGGy+eY08X4g5bm+TUcU8NgKnC3GWU4/K8PLLMdLDValLN8HWq5Zm08JXwKwMamWyy2GNqUcW8bQ8LLsrwmH4axnB1evmDy6vw9wXTwmczwqrY7DcT8I8T5TxFSrYrAKvTp4vKMQsgweBrVaeOpY6dPNcxrRw1OpgcNDG+QeDLj4wfD/AMPfGH406J8fP+Ce2qfHb9o79qVvjV8df2bdd/aD0nUvgt4m+CNt8HvD/wAE9B+Bel/HTUPAF94lsfFej6H4R8OeMrvx6fgomia74lXVfC1z4et/DF4upry0KMcqy3hvJaM6GfZVh63HeacS0MW6WWSxHEnGue189wOa5RL2eYv6lwq6eW5TDLsY6cs6wdPF5hUxGAxqweHp+hiJQzPMs3zKpDGZLioZPwdkPDOLoU5ZlOhl3ClatiMdDNKHtcBCFXiSvm/EFT22EqYieSe3y2NKOP8AZYl1Oj+CHhrQ/gh+yZ+0poeg/Fn9ge1/aE+Mnxg+Knx/+Enwn034veEtX/Zs/Zz8f+O7bSdP8HaT4V1bWNE0fUtT0/wXf6a3xE8Q65pfw58Hv4i8a6r4mbRdA0SLUorgzj8JUfCnCvCuW51Wo4zKKOLyqvxb7OnSx+TYLifjLOs5znG8NYSVXESpx4QyHiTF5Vwdl2JxaWLp5Pl1DG1suwuLqYbA64fE4fEcV5xxBmuUVJZTmFDKFiOH6M3fP48M8MZZllCjnuJhTo0vrnFuY5Nh5Z3jadLELL6WLhUh/amIy/6xjPmj4P8A7GHw1+Av7V/wX8c+A/2l/wBkrUvhv8NfEfwt8W3Px31/9oLR0/aPXQfCvwV+Ifgn4wfBNPDUOjXGjax4R/aI+NXji5/aD8fa3L8TNJ0698Ya14j1HVfBWp+INL8N6q/qZPWwWW5tmtahg8LlOS06vE2EyfLMuq+3jmPCeO4F4L4K4B4Qzj2scPKngfDKXCss4yivKpmbq42hltbDUMLjs34ixp5+cyx+b5LhoY2tXx+f43CZBVzjE1cP9XweX8XYTxWzvxF4u4zyVRnWksVxlkebQ8PqmAVHBywPDtCGCljsRleAyzLaX2F/wbGX9jqnwH/4Keanpl5aajpuo/8ABaP9tO/0/ULC4hu7G/sbvwb8Ari0vLO7t3kgurS6gkjnt7iCR4ZoXSSN2RlY/J1netVa1Tq1Gmuvvs+/wqawuGTTTWHopp6NNU43TXc/pZrI6AoAKACgAoA/z5fgF/wT5/4JtfFL9lT/AILr/wDBQL9r79ley/aE+Mf7O/8AwU8/4KC+Gfh2NR+M/wC0D8NrLXIdAX4ca98NPhxc6b8JPil4H0mWLXfif8Q72ybVW0u48RTf8JH9k/tCaCz0y1tfPx9bHRnk2ByvDRxebcQ8U8IcI5Vhp8/JUzLi/ijKeGcHKaptTdLD1s1jia3K01Ro1HdJNr1MnweFxmLrPMK88NlmXZXnefZviafL7TD5Pw5k2Pz/ADetT51KHtKWW5bip0+dOHOo82lz7buP+CcH/BrF4N8e2nwQ+JP7LfiGD40+GviD8LPgh8aoPBfiv/gp14m+F3wg+NvxU0jwXN4W8L+PfivpvxC1L4eeCNK8VeIPHOheHPCereJ/F9vZ6lq93caT9se+0HxIuk+7Qjl2eZxPCcK4ipj8qx3EnFnDnDmYY7kwMc4zPhTHZvhcZkuHrYj6vh8VxAqWS4+t/ZmDdStWp4f6xQhLC4rA1cV8rTxmNy/h/D5lxPh6WWZnhuEeHuLuIcsw05Yupk+V55gMPjZZnVo0fa4mlk+FVZSrY3EQpqjRnRdVRqVFA8g/aK/YS/4NpvBuv6N8JP2d/wBiLV/i38bPFP7Uvwk/ZX8K3mq/Eb/gpTpnwB8Q/EDxN8YPC3gL4v8Ah3wv8fV+KNj8KfG/jP4NeFNS8R+JvE/hPwh441PVLG50K4t7iCSPS9eTTvP4fmuIc04Op4NOWScQ4nNM0xmPm44XELgLh3h7iLiDP+M8lwuLdGrmmS0Fw+8rw+cYelXyx47M8sqOpUwmNwlXEern6nkGU8XYnEcjzTh3Jm6OAhJYiMeLs0+o4fhfhjOKmF9qsrzDM8TmeFxNXL8TKhj44ChjYclHGUvZR6Sx/wCCfv8AwbB+FPBOneLfiR+ylqvj3/hMrv4y/EDwfbfsv3//AAVt+Ms/h/8AZq+GnxP8T/DmH4wfFbR9C8U6n4i8D+H9OvfC2p2fiLxprWlaT4J1zVNP1W6+Hl74n8PWX9ryZUcXhv7PyjEYqp9UlPhLhLiniDNMTGeE4cyjDcd4Crn/AApVxGZYqNOOV0824dq4LGUcDnEsLnFFrFV8fgMBQ9nCPZWy/HQzTNsBSoxrVaHFec8IZNldGrSr57mmdcKU8ty7izLsNgaNSSzHEZTxJWxuEqYjKnicthh6mXUHjauPqVIS9E+MP/BPf/g0o+CN7Lp3ir9nfxR4hvLT4O/Dz9ofVU+Fniv/AIKa/F+28P8AwD+J8GrXvhf4y+J9U+Gnj3xRpPhn4dLpeiX2ra74j12/0+18OWEmlPrQs5vEGgQan2TpTo51nOQ4lLB4/hzi3C8DcRTxsoYTL8i4ox9LLqmAyrNM0xEqeXYatj5ZvltDAz+syp4zEYmVHDTqzwmO+rcNCpHFZfk+Y4W+JpcQ5FjeI8gw9GMp5jnOU5fWqUMZXwGWWWYVJ4epQxCrUZ4enVoxw2IlWjTjSk17z+2B/wAELf8AggP+yv8As+J8adL/AOCd2pfGHxJ4z8RfDz4c/An4YeFv2rP2ttL1T4y/Fr4xa7pvhn4WeC9K1zUfj/Jp+iWOvarq1tfaz4lvYLi18O+FrPWPEE1peJpxtJ+XMKWa0c5yvhfBYGFTiXOs5xOR4PCY6rUwuDwVbLcBmWcZ9mOcYqnRxE8HlXDuRZLnOc5rWjRq1Pq+XVMPQhPE16EJa5XXyvH5RjuJq2OlDhnK8gXE2NzLB4aWNr1MrrTweHy2GXYJSozxmYZ3mOZ5VlGUYVzpKvmGZ4SFapQourVp/NngP/g30/Y6+DnjBNX/AG9P+CXP7Lll+znd/C/4lfEjxf8AGj9lz9sz/gofq8f7NM3wz8PL4vvND+L+i/E/42afqnxB0PxDoceq2eheNfhnplpfL4h0V7S/8BW+n6pbajbaYrH5LlOXcSYnOcdWw9Ph/J451h87p4Sq8szyNHMcJl+OynDZXRWLzbA5tGjjI5vl1Oc8ZSzDAYPH4ZvDZjTw2GxV4TAZvnOO4fw+SYGnVxGe59hchlkGIxdL+1sBLM8Lja2X5lLMv3GUYrCUsbhKOUZrD/ZFg8TmeCxdDE4vBwxEoYw/Yr/4NJbrQtG8Q6B+yP8AHbxjYeJtGuPGPhW38E+HP+Ct/i3W/FPww0zStK1bxF8aNA8N6H4gvPEOo/BTwumrwabr3xXj0weCLfxBa6n4dtdZvNb0y9sIdMXH+z8Rj8PmMoZe8onVee4jGVIUMFw/g1Xlh8Hm2e42UvquV5Pnc6darw7mWKq08NxBgsPisyyieMy3CYnF0scK/r0MLPAqWM/tF4ajlMcPFznnWZV4VqlbI8njo8xz3KoUY/6wZVhufF8OVsVgMJnsMvxuYYPDV/Tvi3/wTV/4NP8A4NN4PfxD+zh4g8V6f4v+Fnhn47za78IfHn/BSP41eHPAXwI8YqX8M/Gv4ueIPhV8SPF2k/CT4Y6yiSy6f4p+Id34etLq2tdRvYFkstK1S5stJ0KlHPMy4fxShg8bk2cYHh3N8RjatLC5PlnEGaTpwyrJMbntacMnoZlmLrUKmGw8sbphsVg8diJUMDjcJia8UakcVlWX5vhFUxdHN8LjsblOCw1KpVzrM8Hldv7VxWCyGMP7ZrUsslzUca1gVKljKVfL1GWYUK2FhzWtf8EpP+Ddvwf+1p8ZPgt4z/Yr0Gx+Ffw28Dfstaf4T8TeGP2hf29PiD8SPir+0D+09efEbWtB+F3w+8BeAvjd4k1zxiunfDLwn4c8cXK+GNA1S9sNG8QXniXWZrDwvpF9qNtOU0MRj3m+DxGGxGHzen4i4zgLI8u9nKNTFPhrgzh7irjbNc0lUSjleXcPVOLMmwWOzPGyweV5Y6WN/tLF05zw6Jx9alQw/D2Z4Wvh8TkmY8CYzjvNM0VaDoYbL8fxPPhngyjgXFp43FcSYrJuJ44LA4dYjH5pXw+XYbKsNXrValOf6gJ/wa6f8EJ3VXH7DLAMoYB/2l/2xUYBgDhkb9oEMrDOCrAFTkEAiokuVuN07Nq8WpJ2drpq6a7NOzWqNISU4xmlJKUVJKcXCSUknaUJJSjJXs4yScXdNJod/wAQuP8AwQo/6Ma/82Z/bD/+iCpFB/xC4/8ABCj/AKMa/wDNmf2w/wD6IKgA/wCIXH/ghR/0Y1/5sz+2H/8ARBUAH/ELj/wQo/6Ma/8ANmf2w/8A6IKgA/4hcf8AghR/0Y1/5sz+2H/9EFQAf8QuP/BCj/oxr/zZn9sP/wCiCoAP+IXH/ghR/wBGNf8AmzP7Yf8A9EFQAf8AELj/AMEKP+jGv/Nmf2w//ogqAD/iFx/4IUf9GNf+bM/th/8A0QVAB/xC4/8ABCj/AKMa/wDNmf2w/wD6IKgD8Jf+CBP/AAQ8/wCCXX7a3wH/AG0vGf7Tf7MP/Cy/Evwl/wCCkf7RvwD+H2pf8Lq/aH8G/wDCP/CXwH4N+Deq+FPCf2P4f/FrwpYar/ZV/wCK9fn/ALd1u11LxLffb/K1LWbyG1so7cA/dr/iFx/4IUf9GNf+bM/th/8A0QVAB/xC4/8ABCj/AKMa/wDNmf2w/wD6IKgD8Bfh/wDsIf8ABDf47ft7eIv2a/gR+wd+yXrfws+HPxj8TfBrxho3jf8A4KYftfeEf2s/G9v8Ozd2Hxi+Nfwn+FE/xdfwZefDT4Ta5ZanDceHNe8aQfEPx/4d8MeJ/F/hbR7fR7fTW1Dk4Zx2Fzjh+txfmNelh+GauSZ9xFRx2WTjmNbIOH8rw+YTyTiLiuinBUMt4txeBwuHweHy6WJx2R5fxDw7nudQhhcdLC09OJKc8nzGGQ4OM62fUMXkWAxNDHwlgsJmmcZxPL62M4Z4fqqNSrWzfIctx062LxePpYXK8wzvLs04Wy2tVzDL8TiYd98E/wDglr/wSe+Kfxc/Zb8Yav8A8Em/ht4c/Yd/bm+K3xI+Dn7LnjuD9uP9uu8/aL1K68EeCfiL498KfF/x/wDDi5+JNl4I0r4Y/F7Qvhb4kvPC2laL4z1LxT4f0rVfCWs660w1a70/TfSyfC4iricLkuf0amVcS5x4e4rxLyzLaHJiaWV5Tg1wxjZ8PcSVpzpSocRVMh4qwOa1pZfDFYDL8wo4nhyvKtilDHy5M7xNDBUs0x+UVYZllHDXG2X8AZ3jqkvZ/wBo5vjs1xvDeJzLhuNFVoV8myvirB1MllLH1MNiszwtOvn2Fp0MLThhKv0b/wAFFv8AggF/wTp/ZW8E3fxi+B//AATo/ZB8RfCPwt4dtz4tf4//ALd3/BTjwh8Sdc+IOta/DoHg3wB8K/BXwiu/ivF401zxrqeoaJ4c8LaU2rWGt634u1i10e101Yit5J4lbFY+jjqWEp4L+0Kua4rK8o4byzLpqpnWc57j6uJpyy+FHFPC4GhDkjQrrGVsdSweCwdLM8zzjE5dlmAr4uHtUMLga+DdaWN+oywNPNsyz7H5ioUMjyfh/LsJhsU81r4unKvin7CMcyljaMcG6slTy/D5bDH47GLCx8P+Of8AwSX/AOCX37OPwe/ZH0/4mf8ABE3xBP8AtVftL+NfgN8PvF+i+Ff2rf2yrz9mj4E+Kfjp8ULPwNYaH4k+Mmr/ALQWkXPjrxjoOmXNzqN54A+Gul+JtbFxpd/qer3fh/wR9k8WXX0/1bAYnxAyLg/LcZOvleMx+Fw+Z8QVqTp0qtHKuFsy4u4z/wBXML/vWaLA5Vw5xFWy/MsTRwWU0sJRwdfMsTTzSvQyDGfNrE46nwHxFxficE44/Lcnz3MctyGlKcsRKccxwmUcKTz6rKnGGS4fNcxzzhzCYmhN1cxnmGNxGX5fha8MNiswwb/22/8Agjd/wT4/Za8S/Fj4meHv+CNnwvvf2Pf2fNf+EHhrxd4w+KH7en7cng741/tE6t8U9S8M6dqNt+yl4M0P4m+I/C+r3Pg298V6d4fs7Dx74g0jUPiF4zttS8NeHbay8iHUbjy+Hn/aOccO4HN08FS4v8QsB4eZHgcHzYrPaE8wxeByyhxbmWEqRo4eWRPHY2ti1gcFXrY6PDmTZrn2Kr4SlGGFh6uaUnQy/NKmWVKVbE5DwLnHHebY/MZrBcP04ZPhc5zGpw1DG03Xr0s0qZfk0XUzCvQWDw2YZ3lGXRw2KnKrWPK/20v+CI//AAS/+FH/AAWx/wCCVP7JPw9/Zhfw5+zx+0p8KP2qfE/xo+HUnxm/aE1OTxhrPw4+EXxD8U+Crp/FWufFnU/HHht9D1zQ9KvGtfCnibQ7TUDaG11aC/s5rm3m4c4q1cHgsVUoVIqrSlCMakVGcXevTpycVOMoyjKLdm47O6s7HRkkKWPxOCValNUsRSdSVGrzU6kb4adWMKihJShOEklOKlpJOLurn7Cf8Q0H/BEn/oyr/wA2P/a1/wDn818Z/bmaf9BX/lDD/wDyk+2/sPK/+gX/AMr4j/5cH/ENB/wRJ/6Mq/8ANj/2tf8A5/NH9uZp/wBBX/lDD/8AykP7Dyv/AKBf/K+I/wDlx85/tMf8G7X/AATJ8E+DfDcP7NP/AATM0H4tfEzxl498PeDIm8a/tcftdeEvhz8NtB1OLULvXfih8RL/AE3426p4nv8Awz4atNO+zJoPhHSb7Xtc1vVNH09JNLsJr/WdPVHOc4xGZYHBvH0MFg6tPMcTj8zxOGhWp4ajl+X18ZRweHw1CiqmJzLOMXTw+V5fCpUw2Do1MRPF4vFQp4ZUMQVsmyfD5fj8X9Qr4zFUI4KlgMtw2IqU6uNxWPzPBZc6lXEVqzp4XAZXhsViM5zKtGniMRLBZfWw+EwtbE16fJ8D/DT/AII+fsQfG7wz4j8C/Cj/AIJQfBHXfjl8Nv2p/iT+zT8XPiof23v23br9kvwhafDPwLovjq9+I+m6lbfFSD4peI5NcuvEWl/DSPwBYaN9p8M/Ee08S2HiHxdFYaCs+o98c2xWLwHDmfYbH1cuyLOuGuJc+qTzfDYX63UxfDnGOK4JpZZlEsNR9hjsJxDicFjOI8qz/ELB4SHDmCxk5YXE46GHo4ngnlWFwWN4iybFYChjs4yfMuEsHhqeV4rGRw7wnFnDkOKJY3NHiZuWAxHDmDnRwGbZTRli8ViMwzHJZ4apSwePxFbL/rn9hf8A4Ihf8EY/2tP2fF+K/iX/AIJ9aH4V8T6H8RPi98KfEtr4G/ax/a/8a/D3xJ4h+DPxD8RfDnWPFvwt8W33xj0C98S+AfFd/wCHJtU8MX97pNjdpDcPp10Jp7KS7njOM6xeDyjJM+wFbMK2D4g4Qyvi/B5ZisFgoZ1haOZ4SpiaeW4mjRjOjUxM/Ze0wFelKNPMsvxOX5jClh44xUKRl+VYWrmvEeR47B4anjeGeJcRw3isXh8Tjf7PxVWjhcvxv1mj7ap7ag8PDMYYHNMJU9pPLs4wWZ5e6td4T21T89P2Xf8AgnV/wTH/AGmfiXp/w40D/gmv+zkfEfxY+FX7Qnjr4ceBtI/bs/bq1X4gfs3eLPgv4msPC3h3wL+3Zoln48vL34Yy/EDUdVgt2v8Aw7pU+o6Drml6z4d03w94uaGPVx1UK2c4jIsZjKOZYbEY3A8NcA8VyzPD06NXhLMKPGdXCPG8OZZmkcM61fiPI8Nia9WFKVKMcyWU51Ur4bJ45fKFXPHYbJ8FxDh8vq5diKWArca8W8EzwVepWpcT01wvhs6rUeL5Zc8R7CPDObzyal7KXtpfVaPEvCs4Y3HPNUod54E/4Izfs3z/ABb/AGifhP4j/wCCQn7Knxe8QfAH4MWni/UNJ/Zn/wCCiv7e909x8ZfGbW9z8Lfgrrfif45a38KfC2h6xr3hsXvjrxVcWtzrV34Q8FHQ9SudPutS8U+GNG1jKnmuJxuTYzMcDj8RSl/rPlPCmXYzMcHg6eU1cXVxOCfFOZ1ZYVYrMK+V8EZXmGExmcvBYOrXxmNxVHJcpjjMww2cQynR5ThsNnOUZbjsHg/Z4rJs24kzKjg8Zj62ZYXJ8Lh8wo5FClTqqhhIZjxhn2X4nJ8gp4zE0MMoZfmuZZniMvwNDB1sf4D8cP8AgmV/wTs0j9kn/gqRHD+xj8C/D37Qf7FPwM0LxvoHx0/Zf/a3/a3+NHwc0jx74tt/EZuvhlrVp8UPiK+nWHxg+Flz4ZM/i/wjrVj4htJtB8T+FtZvtN0KbUv7Hj9DL8e8xyzCZzgsbjqmBqcTYzh6jVxuBwdDCcQ4XC5Tkub0+IuHcRQc3icqnHOVlmNgnUWX5rgq2Hhj8dzy+reZjsJHA4+WV4vL8JRxlXhiPENShhMficTjOHK8s0xmV/2LxBSqOEaWNrvCTxuV4hQpLMsJTxk3gcLHCU6mM/S39hT/AIICf8EkvjJ+xF+xx8X/AIkfsm/8JH8RPir+yr+z18SPHviH/he/7S+j/wBveNPHPwj8IeJ/FOs/2ToPxl0vQ9L/ALU1zVL6+/s7RtM07SbLz/s2nWNpZxQ28f6FRwWFnRpTlSvKVKnKT56iu5RTbsppK7fTQ8RRjZadF1Z9U/8AEN5/wRd/6M0/82I/at/+fnWn1DCf8+v/ACpV/wDkx8ke34v/ADD/AIhvP+CLv/Rmn/mxH7Vv/wA/Oj6hhP8An1/5Uq//ACYcke34v/MP+Ibz/gi7/wBGaf8AmxH7Vv8A8/Oj6hhP+fX/AJUq/wDyYcke34v/ADD/AIhvP+CLv/Rmn/mxH7Vv/wA/Oj6hhP8An1/5Uq//ACYcke34v/M/Kv8Abq/4JJ/8E7f2TNQ8U+NtF/4Jp/BE/Aj4f6J4PurbVfiz+3h+1f4W+KH7T3jvxPe363vwZ/Zg8EeF/i54ou7j4iaNp9jBDplp42tLe68beJ9Y0/RPD+iLpMF74ni83BxoPOMFgcdgZyjmvFWTcMZRlGVVKmO4mzDB5lWyLC4/i/D4L2lPCzyfJcXn8YYnL3iIYyWGybN8djcVlOFnl1TGdWLwcI5fPE4TEYaDwmQ5xnua5rmlSWC4fymrl0Mwq4LI8dimnXhjc1oZbUrrH06VTB4WGNwFGhTzPGvG4TB+VfH79gD/AIJS/CT9pPxJ8LdJ/wCCcvwq/wCEW+H/AIu/Zl8IX3w58d/tlftkeHf2qPjmP2jrvQrW48U/s4fDWz+KV9pPizQPhW2vSQeIxPfXw1fVPCPjnTZr/wAKroa31x3ZFgsLmmfUcqrLDTo4zj/M+AKcctxNbE4/KI5dkmBzaPGufUJ+zjhuE8X9dnVp1ouPJkWX4/O/rlWpRllUPJzbE/UeH45vSwmKoV4eH0fECpDNKbwuFxs3mGb4N8D5ZVpyqSq8WxWUQoypS5rZvn3D+VrByjjVjn9r/thf8ETP+CUPwTuv2fvht8GP+Cf/AIP8Y/Gj9p34uT/Cf4fN8Sf2qP2xPDPw18KjRPAPjD4neLPFvjK/8PfF7WfEGoW+l+FPBOqRaR4b0S1h1DX9bu7G1Go6baJd3sPHHDrF8RZfw7gqGHp1a+Q8S8U47GYupiXSw2S8LzyXC4qlhqFGXtMVmWPzLiPJsFhaTnSo0KFbG5liKkqWAlQr+lWjhcFkmPzvFxr1KdDMsgyPCYXDunGpiM24kxlXDYF4itWly4XAYWhhcdjcZXjTr1qjw1HAYei8RjqVSn8833/BPb/gh98Nf2Z/jb8UfjX+wDYRfG34D/G3xR+zBqHwZ+FH7U37XPjMfF79oDS9O0rWPB/hX4O3uofFrSNc1K08e6D4h0LxFKur6FBeeA9M/wCElfxIZ7PwlqGq3Hn5/meV4HhbJ+I8pwVXFVs/wPFVfB5Xiq84Sy+vwNnPEuR8ZYnNcZQ56dLhzhupwnnGeY7Po0YRnw1DCYxYKlmWNoZS+rLcqqzz3N8nzerTwtDI1w7i8XmWFhUqxxWWcWZRkub8PfUcFVnCrUzrNZ57hOH8HkzrS+s8RKWFw+Mq4GdPHv548dfsd/8ABHO2+HH7Kd9oH7Gv7Knwe8f/AB5/ZK8F/taeN9b/AGrv2+P2vPhj8IPBOleOINPtPCfwx8NazafFmfXfF3jTxlr58UJY3jw6bYeGfC/gvXPFGs219GItPr28/wAFQyniTirJsHTwmOpcIwyGnUoV8xhgMz4izXiKnnGIwOTZPGtWeFwf1fBZFi8Tmeb5hOWAwFTMMgw04T/tOpiMH5OWVaONyXJ8zxNOvhamfZvxZgqHsqdTFYXKMs4PxuXYLNM5zOUVTr4hyxGeZHhcvyvCU4YnMq1fMJUq1FZb7LE9Zrv/AASO/wCCdOqf8FK/+CLXwcH7Hlr8L/hT+2X8Hf2qPHX7QvwTsf2lvix8UdO1LX/AX7O2q/EDwXZaX8ZPDfxj12a/0rwz4phg1HS/EXw08W6NpHi/T0tpdThu9Pu5dOX80+kPjsd4f8F8U5jwtjMRgcyyueVQwuKxmXQhjcNLE55lOExWGxuWZnTxdCjjaFHFYjA4yjKOIo0sTGrLC4itCNDEyXD1X+1IYKriaeGarvFJyweLji8FiqdGVeFDHYLFUnGVTBY+nSp47B+0jRxMcNXpU8ZQw+JjWoU/6Gf+IZD/AIIff9GSf+bJftdf/P8AK/z5/wCJg/F7/orv/MBwx/8AOU+x/srAf8+P/Ktb/wCWB/xDIf8ABD7/AKMk/wDNkv2uv/n+Uf8AEwfi9/0V3/mA4Y/+cof2VgP+fH/lWt/8sD/iGQ/4Iff9GSf+bJftdf8Az/KP+Jg/F7/orv8AzAcMf/OUP7KwH/Pj/wAq1v8A5YH/ABDIf8EPv+jJP/Nkv2uv/n+Uf8TB+L3/AEV3/mA4Y/8AnKH9lYD/AJ8f+Va3/wAsD/iGQ/4Iff8ARkn/AJsl+11/8/yj/iYPxe/6K7/zAcMf/OUP7KwH/Pj/AMq1v/lgf8QyH/BD7/oyT/zZL9rr/wCf5R/xMH4vf9Fd/wCYDhj/AOcof2VgP+fH/lWt/wDLA/4hkP8Agh9/0ZJ/5sl+11/8/wAo/wCJg/F7/orv/MBwx/8AOUP7KwH/AD4/8q1v/lh+Hn7Sn/BPL/gjL8Of2n/iJ8A/hD+w1+yNeXHwW8W/DTwBrvgj9oT/AIKY/tN/A34y/tEfEbx7oHhjxtq/w8/Zr0rxH8dLbwdBqXg/wX418IFPE3xG8QWHh7xV488SWfgK2/sWaB9an/XOBeO/FbiPJsqzvNeMOJ5YPP8ANM3wWFlwnwBw7xDLh7J8kxs8mxvF3ElGllEcRUy5Z1hc5o0ckyulVzfFZdw1nOY4adWaw2CqcvEODy7JqVSko4fD4uhwvHievjc5r4vA5GquLnmv9j8ORxtONaoswzGhlVPE43NJQeW5BQz3IK2OhVpYrEzwv1P8Rv8Agjt/wRy8Jft+fsy/sa6b/wAEofG9t4J+NH/C04/FH7QHjL9pD9q/QfB41vwH8E9U+LVh4P8AhRZx/tGz6r491GBbeytvG3igafb+DPD8kjeH9N1XW/Ef9p2/h/wuHvFDxTzjhPj7iXEeJmCo4jhTIaGbZXkeHyHhutmeZJ8ecI8H4zH5hTlkMY5TlNOHErqZfHFShmWbV1GvRw1HL8LOvjN8dluEwmX5DjI4GrUnm2e5flWOSrSeHyaOZcOcbZ3hcNicRCvKnic2xFTg7Ep4bAyxOHwWCTr42vSqY7LadbtP2/v+CH3/AARo/ZI+FXgHxX4O/YE8BXut/Ev42eAPgvF42+MX7XX7Zfgn4G/CCLxuNXlf4mfGXxbpPxq1O90fwZpraOmhWixrp6av4u8Q+GNDl1rSE1I30Xk8FeMXixxVxJSyXEcczwdBZPxDnVT6vw3wtiMxzH+wMqrZlHIsjwk8powxee5s6XssDQlUSjRp4zFKniZYWOExG1bK8uw2T51m0sBi8a8qo5U4YHAyqyrVZZtxDk/D7xmIm5z+rZTksM2lnedYyNHESw+V5fiZKlFOWIofHl9/wTm/4JD6T/wTm+Jf7Ytl/wAEiNV+LnxG+Hev/tB+DLXRfgd+1f8Atd+JfgN4yX4BSeMjqHx70n4veJfjt4XisP2btd0jwfdeIbDxLNa3uvahO48F+EbPxh4hn0ubUvp8z8RPFChxbwpkVPxIeSYHijIuGuIKz4r4Z4YwOc8OU8/xuBwH9gZnlmEyWvUxXE0q+OozyjLsNClLMsBicJm2LjlGXLMK+Xxw9lWBzLN87yvFUoYx5LxHheH8PUyOtXr/AOsNfH5Xl2aYeOXe1qTpYL6jUzGeS8SYvGVqmA4fzfKs2pVa+Kq0cNhMV6v48/4Izf8ABMrxP8Tf2e/gF+zL/wAE0/gxrPxZ+Jf7Jq/th/EXWvjf+2X+3Z4R+HnhrwKNR8K+GLDwX4TXwb8UvFfiPWvFfiXxd4jntv7VvIoNI8G6DpR1XU7bXrzU7DS3WJ8T/EPJa3ijmme8e5tLhnw54swvB9KnlXDPBdTPM6zPM63FdXCTcsZleHwGX4XC5VwjjsTiq9VVfrWMxOFweHhRhHE4qh4XDssJnXBnhnn1bCww2aeJWCrYrDUqcsTWy/J6eVZHwpm2eYrEp144nGKnX4yybB5bgKE6dfFQeNxNXE0o4Pkr/Ad3/wAE3P8AglX8Yf8Agop/wRU8L/B/9lGfwD+zV+3H8BP2ofiD8avg9c/HT48eKZr/AMX/AAw+FXxH1LTtJb4g3vxRufFdqvgjx/4Ta3jv/BmueG9O8Sx6UkuoWNxp99NZN/RfhBmXFWYZxxhk3F+eviNZTjclq5Pj5ZVgckqYjJc9yGGfZXia2By+hQeGr4zLsZgcTXwlariamDrTnhvb1FTc5+LnNarhsDjbYengMzyrOM+4ezOlQxDx+Gp5vwxxJjOGc2+p4qrTgsXgZY/LcW8DipYehLE4SVHESoUZzdOH9Cn/ABDVf8EUP+jLf/NjP2sv/n71++fUMJ/z6/8AKlX/AOTPiv7azL/oJ/8AKOH/APlQf8Q1X/BFD/oy3/zYz9rL/wCfvR9Qwn/Pr/ypV/8Akw/trMv+gn/yjh//AJUH/ENV/wAEUP8Aoy3/AM2M/ay/+fvR9Qwn/Pr/AMqVf/kw/trMv+gn/wAo4f8A+VB/xDVf8EUP+jLf/NjP2sv/AJ+9H1DCf8+v/KlX/wCTD+2sy/6Cf/KOH/8AlQf8Q1X/AARQ/wCjLf8AzYz9rL/5+9H1DCf8+v8AypV/+TD+2sy/6Cf/ACjh/wD5Ufnl+07/AMEhP+CQPwL/AGlf2TfgB4c/4JaeMvEvh79oD4yeHPht4z+OOt/tE/tV6H8L/BcXiXwh8R/E2laD4YvJP2hU1jxx8RL0fD2+uLzTtI0qfw94V0YJc+JNYtdR1fQdMv8ADJMLhs34rjkE8M8FhI5Rxfjni8RUqxxGY4zhvg/EcUU8PlGF53KtgIcuHo5nm9f2WFp1pyy3L1jcdTzB5Vtmua5jl3C+Mz2GNji8XRx/CmHhgaNGi6eEwWfcd8PcH4rHZpiPYKnRqx/tpvLMspTnjcVNfX68KGXYdPG97+3j/wAESf8Agjn+yX8DrH4keFf2BvC2va14h+KPwx+FltrfxG/at/bB8IfCP4ar8SvFVn4Zk+KHxi8W6b8ZNWvfDvw28GrdfbdcvobRPPuJNP017/SY799Us+TFUqMc04cyml9Qwbz/ADPG4GeZ5piK9LAYGOA4ezviFU3y1Ie3zHOZ5LDh/IcHKvhoYzPc2y7DuunONKt3YDGY7EYPP8fVxGKrxyHJambrL8BhsNUzHMmswy7LvYYSMqMuWng45jLN80rqlXeDyTLczxioVXh+U+XfhF/wSJ/YE/aF+B1pq3wP/wCCWPwf8c/FeP8Aac8efs8a18T9P/bZ/bPu/wBkSLwp8PtLvNY1H9ovwv4ttfiy3jzxx8PdalgtfA2i+HfDWlXl4vxIn1DRLzxSmj6Jd69L2ywCxWH4QxmEwE8swnEOQ8QZ5mU86nW9plUsgzzMuH8Jl9CjhpQr46XGNbAU894Xx1SjgsHLhfGRzTFP2kMJhsy555rWwOL4lwuMzSOY1Mmq8NUsvpZNSwjqY+pxLluT5rVpY2piISw+W1+E8PmlehxLh4VcdiFjcBHD4aiqmMqRy75R+JH7HP8AwS18J/BrTvEq/wDBO79nzwh498KeOv22fBvxD8U+LP2w/wBtzWvgD8Q9a/Yl0Oy1a/8ABvwF8XRfHPwXrWpeKPjtdag+k+B5dbtb+48H6l4W8dWVx4Y8fXXhww3XnRxGX16XDWbYPAYjE5bnfAc+NoZFTqyq8SZzKn4o5L4YvJuGqlJywuNliauYV+JcpzH6lWWa5ViuHKSwOEjnVbH5b7FDD5q8yzTJMXm1Gji8NxzwhwWs4WGorKeH6PF/h5m/iHDP+LMPOKrYGlkFHLqHDue5bHGUfq+a4mrW/tOCw9HBYz9Qv2Vv+CJ3/BH39qL4hfG/UNE/4J/ad4e+A3wsm8E/DbQ9e1D9oj9sNvGPij47w6F/wkfxy0ZJj+0FHo6+E/hPc674Y+Gdw8OlnULj4maJ8RdPnvYoPD8Vs/0TyXB0sNmWLnOjicPW4r4hyvhbEYSpW9lm3C/DGNqcPYjiio5VJ3oZ9xVgc+w2Q06Mowlk2R0s59pjMNn+Anh/j6PEuZ4ilw6k6uGxuK4PyTiPibCYilhpSybNOLMHhM7yPhuPLRpyWOwHDNfBZ1nMq0GpR4lybC0oYXEYDMadX7m/4NXvA/hf4Zfsuf8ABRb4beB9L/sTwV8Pf+CwX7XXgfwhov23UdS/sjwv4T+Hn7POg+H9L/tHV7u/1a/+waTYWlp9t1S+vdRuvK8+9u7m5klmf5OrFRq1IxVoxqTilvZKTSWuu3c/QsPOVTD0Jzd5To0pydkrylCLbskkrtvRJLsj+nqszYKACgAoAKAP47/+CYP7NPjz9rT9mj/gpJ8HvCeq+ENL8KH/AIOaPjL8R/jUviy/1mzfW/g18GvHf7NvxY8U+F/DUOj6Draan4l8T6l4N0DRLfTtYk0TRZdMvNVlvNbtnhgt7oy6+F4w4H4gqzmsHwjnWa8Syo0bPE4jOcJwfxNguDuSFRKl9XwHGeYZBnWNqyqwq0MLldSphqeJxCp4ao8aoYnhfjbJYqSxvE/DFbhfC1uZwo4fCZ5muVYLiedepDmqxdfgufEmBwcaVKr7XMMXg6Nd4fC1K+LofqHZf8ExPjdqfwj8F/D/AMW+K/hLHq/j7/gqr4n/AOCgH7WeqaJrXi26g8VeCNK+KPi/4l/CDwP4MnvPAVhdeIfEWgP4c/Z60DV7bxNB4X0ey0zwh4gXTdY1FbXSodV8/BYJwy7wuyzF1pU48BeHPGuDxWMwKlDEVPFLjbhLjPA4ziHA05TpxrZZgeL/ABG4lz7DY7E1aGZSp5XkMpZdGtUrUcFrm9Z42v4p16EI4j/XrMuDMnyqlmGkMD4d8LY3gHL8RlWKdH2joY7MODuCsVl7wWHjisDHHcR5ipY10b4ir8y/Dv8A4Jp/8FNNC+GP7HX7OGrXv7EOkfB39gnxJ8afHfw98ZaP49+Md78Qfj/8WJ/hR8afDH7O3xK8b+H5/gpFo3wuGj+N/ilZeKfizpmm+IviHquq6/Dq/ibRNWuhY2Gha7edU8Zn2WY3GOcMk4jXgdmfhXkGCyyftMnyPOsz4W4X8Pcbnix06FLFzyyXCGE4k/sjBUMBRqZZXr4PC4unmKzGeK4d66Essw+a5hh6yxua8P5/4yZV4jcQYzHezjnGM4bpeI2L8UMZw7HDRq1MNVzKjn2HyPBLG1sZDD47AYay/s9YapRzTwn41f8ABEL9ujXvhHY/s3eCfGfwe+IXw30n9hj4Qfs9/CXW/Hn7Xv7YfwU8F/s5/F/wj8Pta0H40eM7T9nv4G+Ev+EF+P8AN8afG+qQ+K7Lxt8VLqO/8Nxx/Z9Y8Ha/pmj23hjX/R4lp4LP864wqUaU8HleP4yy6tw7i8XbMsdS8LcqyfhTIsq4BWT4l1clyPFYDB5FmtSrmmElmCr/ANs+63WpU6mF5eH8VWyjCcJYjE2rZnh8Nn2ZcW4PBy+rYTH+IHEXF3EPFeYcYrOaccPm+ZYSLzvDYChktWGXxl/ZSqKtgnmWKr0vtm8/4JL/ABsb9nD9vH4P6R4n+DeieKP2vb/9lL4IaDq1r4g8ZSad4P8A2KvgF8Mfgx8IvEPgm91E/DqPUl8bal4W0f453+g6DY6bdeGJdX8caOt94n01LnVLnTfUzHMaOc5vkmMzaisXgsT9IniHxu44pKCp1c0wlTjzA5/w3lGEiqso4qtDhngzgPJMzp4ythMPhqlTiGGEr4yhRwtXMfDyTD5jkWWUqeFxMKmaZF9H/AeFXCdWvOc8NgeKp8N8UxzniCvONOFWjhKnGnGeZZvQxGHpVsZi8LlGT1cRgsNiJzwuE/Qz9vb9lX4g/tCfBX4Y6X+z/wCIfA/gz40/s4fHD4PftEfAtfiPbaxL8LdV8X/B3UJha+B/iAPDdvd+IdO8H+K/C+p674au9Z8P2N/q/h2a+s9csNN1GXTRY3Hi1MZmmH4pyHi7CqhjsbleN4j/ALTwWMrVMPHN8o4y4U4i4O4iw9LHQo4mWBzKOA4kxGY5bjJYXE0VmOCw9DE0XhsRWqU/WwGDy2jwxnXB9T22CyzNciyfKcLisJRhiK2U4nhniLhzizh7Fwwk6+Fp4vD0c34WyyhjcJLEUPbZdVxUadSNZUj4z+Pn7NH/AAVV/bS+C/7R3gz4t+Nf2Zf2ctJ+KvwE1j4AeCv2fPhV8QfHvxR8G3p+JfiHw5Y/FX4wfFz42+IPgZ4J8WTeItH+G1n4n0D4T/DzwJ8PbHQIL3xDdXHjPxXqL3cM2gqWWZRiqmXxzepi80wOK448N81zbL1Ro4ajk/BnCPF2E4l4jy3LGqk6mecS8WYTDxybF4nH1cqyXCYHDwoYbCyq4mvmC3wuZ5hgK8MRl9LD4TF5VkHGrwOOjWqTrZxxhmnC2YZRwjVxcZ0nTyXhfIM7r4fO60MNDMs7xVa1R1o08FDLsb8+ft0f8EcfiD8X/wBqEfFv4O/CT9l74reB/EH7LPwi/Zj8NWHx4+Nv7TPwYH7Lv/Co9b8azWXizwl4N/Z2t7ey+NngvXfD3jCFL74Za54p+HFwniPw1pX2Pxdp2larqtxb50adfH5zx7ic7rqUePuNcDxnmGe8lXNMZTpSyHLsgz3IKuQV8TgcBi/bxyz+08lzB5jQhh8bnOdU8xwteh9XVbnoUsNlmR8CYLL4VqseBuHMy4bo5K6lPA4bMXWxmGzDKs3WeRpYvGYHEU6tOeBzqnHL8RUxWX4XLKuFqPF0OWn4z8Vf+CBfiGb48+PIvh/8Gf2RPiJ8Dfi14I/Zq8A2HjP4rfGD9rrwNrP7N3gn4JfCzw18IPF/w/8ADP7PXws8TweHfjf4Q8SeHfDba78P7Hxj8bfCV/4e1/xFr1l4s1rX9Mjin1H0MFUoYjMcyjnNGpHLMT4h5xxlXx0K0czznO8gzSlkvseFsVRrUMBleAzbL5ZT/ZOH4lp4fE4enkcsNWeTYjF5fhsA8aqxeFy3JamX4n22b5dwWuHlgpRlluT4Hid57xPn9fi/A4mE8wzN4HH43iSeNzDh6pU9rUx+Bpxw2bYWljsViaX1T8Nf+CQ/xR+E37bdh+3r4P8AFXw7tvi0n7WWuw6h4TuPH/xOufh3H/wTyuvgH4a/Z/8ADXwy0PQrzwje6dpHxw8Naf4F8E+OxewaOLLV9V0ZPB+p/Eyfw9FaX0OvD+PxOXNSzLEVcdPizL/F3E+JeIcaNbFY7irjXxBr8f8AB+Z5HWnTof7HkMsk4R4fzGhOOV+2wGO4mxUaWMrYPJ8PV5s2yzA4nB08FleHpYChwnhvCPB+HdFKpGjg8FwVw4+H+L8Dm8Y1ak40M7jxZ4iYvKJyq51LA4lcO14xwdXH5/Jf0CVwneFABQAUAFABQAUAFABQAUAFAH8w/wDwaxf8mwf8FGf+0wn7Xf8A6r39nqgD+nigBCMgj1GOPeoqQVSnUpttKpCUG46NKcXFtPur3XmC01P5s/hh/wAEi/2nYf8AhUn7M/xCu/2bfCH7Jn7Nf7Qn7T37R3gr42/DPWPGmp/tO/HDxb8dNM+MmjeCLTxx4S1bwHoHhf4cah4OsPjRqj/EfxLp3xH8dz+P5PCHhLS9KsdE0qW/Nn4ssmeZcHYXKsxq0ctzfI/ATOfArJMNleH9tklR55wphOCsz4vxXtp4fEYfDY7KMPXzmvwxRpVlV4xzTHZriM2q0sHgnX9bHZo1xVnOdYHDwxeF4p8X+GfFzOamPn7DGYOXDfFuX8d4fhrDU6dPFU8bOGf5Vg8lweezr4SWF4LpfUI4FYvE4iFPq/g3+xl+3l8G/CX7OfjH43+F/wBnXxhbf8Esf2YvGPw3/Yv+DXwM8W/FjxE37SHx4vfhvbfB/wAOfF/4sXmo/CXTbr4S2U3w+tZfCuk+C/DOifEpfDOpeP8Axr4p1vxkdH0iwU/Z4/O62YZ5xFxtPL6EOL+NsLk/B9LKKdVf2FwhkeecUcO5rxxiMDnNSnRrYqtmmOyLJ/qFXG4PKMuyjhvKVg8yxUZ5jmGOwPz+CynD0sHlnB/9oTpcH5XxRmHGuaZ3Xoc2c53UyvC8RS4XweIyeisS6f8AZVLiDMcxzSOX43Mcwz7iSll7ynL6roYbCYz9MvjN+zb8S/2gP2kv2MPiB46vPBVp8B/2b4/HPxk8XfDhNV1i/wBd8S/tSXOg6N4T+D2pR6e3h0aBqfgf4VaTr3xS8RWepX+vWmrJ45m8FapZeH5W0z+0LDhwUcPlnFfEWdU6tTF0MPwzi+G+B69pUq+ExHEWaVKPFmfZhQclTw2NrcIYDCcN5T9Xni5/UuKuMKFd4SH1aWNmrUxmZcJZPlWIw9LA43Ms9yXOONcOqrq0Z5dkOAqZllnD2AxVO0sXh5cbzyzOsxeIpYelOPCuT+z9v9axNKjo/tV/s1eOv2hPjR+wr4isNU8I2nwn/Zs/aL1n9oP4o6TrV/rEPiXxHrGgfBz4i+CvhNZeEtNstA1DSNS/srx146t/E2tPrmueH0sLbQ7W404arfFLaPnyjmy/iuPENabdHAcC8b5HldClFTqriLi+fD2SrG1+d04UcDhuDZca4OVelOtivruaYGjDDPD1cVicN2ZpGGO4Wx+R0nOnisz4m4IxuMqt8tCXD/C+cz4qxeE5oSdSeLxPEWT8J+yoSpLDVMFRzGdbEU6lLD4fF/Duofsr/wDBRfxz/wAFAJP2hfjh4H/Yk+NnwF8D/FTTz+zR4b8UftG/Hywvv2b/AIV2zW+nal8SfDPwHtf2Urv4aeLv2qdb059W1ebx54v+Jl83h17y18D+AfE/g3w/HrGr68+E/wDhNhXxWcvkz/MI53Rxme5bBY7FYDKsUsQss4b4ehjJZfDKMrr0I4LC8TY7DunmufzqY+vjq2JyunlnDmCfE9swhRweUOUslwmEyqrHJswthMPmvEFCFKvjs44grYX67UzOOEx7q/6t5fUi8tyjD4fCYuGB/t2ri83n8X/8FHv+Vkf/AIIef9kQ/bl/9UN8W68jPP8AkV4r/uB/6kUT1cj/AORphf8AuP8A+o9Y/oBr89P0IKAPgz/gon8Nf20/jB8BYfhr+xH41+Gvw88a+K/GOiWPxN8WePviD40+GGtQfBtYr2Xxlofww8c+CPhR8YdS8I/EDxSyWGgWfi5vCj3HhbR77WNY0K5t/Elvo91bc8cPQxOa5ZHNqH1zhqksZXznLaWJr4bEZvWhShDK8rr1KHsqsckrYipVxOdrC47BY7F4fB0sqoVqdDMsXicNv7erh8vzKWXzjRz6pRo0MmxtehRxOFyypUrReLzN0K8a1HEY/D4WE6WV0cThcTg6eMxEMfiqVeOBjg8X+ffxG/Y4/wCCkuq/sh/Cf9k34I/Dv9hT9m34aaD421TTvi/8OfhL+1T+0poMHxF+A8WjWN1b+CNN+Na/sjS/Efw94i+JvjXUfE118avE1toKeMdd0G3T+z/iAdc8b+Ir/R/fzHE4DN8/y3Mc5jPOMnwuV14Yjh/EYDC4PKp5nh6lHC8PYF5dgsTHC1uEclyyk5f6vQWCwWMxP1TA4nD1MnwdfCZl4eXYfMMpybNsLlNWOW57jMdga2F4iWLr5hmkIYqpjsRxTmtXG47DyrLirH1ll8Muz2tHHVcGsRmWNhTo5hh8sr0fvf4X6R+0l8NfhT+zz8CL74CfAL4U6Zq9345+Ffiyx/Zh8e+P/EPw9/Z++F2ifDPxXe/DfxX4F1DxT8Gvhq1/fP4g0rw/4c1DR9b0rwwtlqOu293o194kkhvDH5/FVNcXriHCVM8zTC4nN+BOIa9XPsRh6VPFYfimea5PkmWYHLoUMV7J4WOSZtiM0w8qdbDYvC1snlhcJljyzDV8wwuvDkanDNHBVI5PldWjlvF2R0sDlFHE4rE0MwyCrhsRmWdY3Nq1fCqvHMpZrhsRDEOusVhMww+J+s43OI51mGGy3FfDX7Gf/BOP9oL4L/Fb9kC+8a+Av2WvhZof7G/gz4m+EfEvxy+Bni7xZrXxj/bbk8c+FT4XtL34veHNU+EHgGPwhYajqrR/Fzx/a+IviR8ZNQ1H4r6fYXOiX6W6T69P9D/bmGrVeIc1WHqZW884My3hTDcFYFU58MZPi8Fm/DeZQzXD4u+HlPDZLh8gxeUcJ4alk+FxmEy7iTNo43FpKph8y82vlGIUcHl8atPM/qvHuP40nxhmLlDiTEYPF4fimjLJ50OXFtYnNJcQ4VcQYn+1pYCvSyPBfVcE51MNHKPsD4I/st/tKfBr9lT9oPw/4Z+JHwz8Nftl/HD4u/tAfHST4rDTtW8ffDqDx58QPH+qal8NLTW7TxBoOg6zqvh/w38LtN+H/wANtRhGhpLomnaLKmgxaiunWE9383UxFXDZD4f5VgqdHF/6pZFwth84wuMcsHhs/wA1nmMeJfEqKxWFVbE4WjxTxJmnFLwObqi8fhsPj8FjauCp16DwMPoqdHDVuJuNs3xs8R9W4kzTMYZPWoqFXG5NkeAyDD8K8CuWHqyp4atichyzLMpzLG5V9YeAxmZRzDDvG1KeMq4yf5N/8FAf2ZPjp4f/AGP/APgrB+1z8bvh3+z98AdY+JH7Bdt8HZvhB+zh428QfETQvGeteDvE/iHxdq/xq+JPi/WvhL8FU1Dxbez+Iz4b8I6cnhDVNS0Xwol2NY8Wahc6imm6V9HklbLctwGMyfL6mNrUs64uyrPsNg8Vh6NDC8NYLKMlxOTUcBgnSxNeGJx+bxxcKue4vD4fLcJKnkuQ4ejhsQ8LPEv5jOKGZ46tlmYZjDL418g4Z4iyjF5lhalepiuJMbxBmWQ5jUxNanVpUngcryiWR1Z5PgsRXzLFrFcRZ7WqYjDwnGGI/U//AIJjf8o2P+Cev/Zjv7Jv/qhfANfreH/3eh/15pf+kRPlVsvRfkfcVbDCgAoAKAPyq/br/Z6/bC/aEt/jJ8HfCvhX9lL4u/s+/HL4WWngnwzcfHLUtc8K+L/2XPHl1p+vaH4q+Jnh/SdB+EvxBHxhF3YalpXiPwtpz+L/AIYa54d8W6BDZW+v22lai+q6d4NfKsRmv1rAZhiI5dbPsBmeT8W5XGU8+yPKKUckrY3KsJgXLCU1m1DM8prZnkmd080oQjWzFU8zwtWnk+Cji/WoZlDLK+V5jgcLTzBYXA4rD5vwzmUnDKc+zD6xjJ4DGYrGqOLlDLKuAxssnzvKZZbWdXB0Pb4Guq2PxdOHyL8UP+CXH7Q+q6p8b/AXh/Tv2e/ifpvx68QfATW9E/bW+Lfi/wAVWP7VX7NEPwf8FfDLwfeW/gTwzY/CnxQPFGpWF94A1Px18MbzRvjR8M7LS/F/jjxBJ4js5Ixc3mu/QYOrKWf4TMK9Cnk1HL/GHOPFKePyaUa2YZ1lma8Xx4qXCWIpVaOFhhfZZcv+Ic1sVWxOY5dU4Cp4elDLfa06uWV/mI4F4PJKWBhKnntR+E+A8Nf7NzeFSlleCx+ByLMskfElCXtcfKrSxWLx1Pi2vhIUMLmK4mw7lHMnGpQzDAfY/wC1d8Ifj1+1Z8P/ABH4Ok+Bvwa8Tj4K/tQ+G9W8C6H8TfiP8Wvhdc/Fz4ZaB4A0q7k8b+Afjj8OPDFt8Rv2fPi1Y+KPFutaTpXjHwfonivR7iPwtrOhG+utE8U3N/ZePOhXxNbhjP6mDofWaWI44oY7L8NmGOyjGZXSqZnn/DuRY3A5lSozxFfCYzL8Jl2Y53kGPwlLB5xleZV6VDEV6FHKsfj/AGIuNDC53kdPFzq0auVcJvD4/G4KhmOHx+NoyyjOM5wOZ4GpOOH54VKVeGV5zgMRia+VZmsBjKlGlj8LmWWYT4/8B/8ABDXw7c+Cz4w8Y/Ff4lfBP4/N44/aB+J3h/RP2ZvixdJ8K/h9r3xz0HQ/Bz6FD4l+JPw01rxp46v7LwN4R8OeGPFvxY1LRfD3jTxw954v1O/soT4gntW4c/4fqVOF8blGS42GMzSt4dZ/wS5Zph45dw3jpZ/xNxRxpjMJ/YuXrFTyfhqrnXEeFyergMBXnOvw1w1w/SqUo1sHChDXL8ZGpndHMM0w0sJgafFnD/ENKnl2Kr47OKFPh3h/JuHMFisVmePnThm2eU6eX5rnuGxOKoRpZbnPEmaU8JN0WsTU2fgT/wAE4P2nP2NtC/Zu8afCu3+C37T/AMYfBn7E+nfsefFzR/2gfix4r8KaJo8Npry+L9M1X4Q/EnSPgN411m5+Gega3qev+GLj4ea/8PfD+pa14Dg8Lk+IIdW0SWy1H6LiGVXMq3HuW4Knh55Px7l3DeFr5lm0HWzTC4/h3DcTYCWMzrA0ebD8QYLNcDxHSjisHSxuVypYjh/LFF1qeLr1sB4+U4NYOhw3isTiMSsx4W4j4wzfDYHBVOXAYnA8WT4dlKjl+IqqM8lzbLp8L4fE4bGywuYUqlbiLiaMnShUwyqfOPh79n3Uf2VP+Cr/APwbe/s86x4jtfFmr/Cv4Fft/wDhzVte062nsdGutUP7NfjLUdQt/D1jdO91Y+GNMvL+bSvDFjcN59n4fstNtpQskTKPxL6VeJoYnwqz6OGliquGy7JeBMiw+Jx7g8wx1Dh3F8JZDRzLMXTnUp/2lmVPLY4/MOSpVgsZia6jVqRtOXVw/Qr0sdiK+JpYPD4jNs/4s4ir4TLoyjl+ArcT55nHEVXLsBzwpTlgstnmksDhak6VGdWhh6dWVCjKbpQ/sFr/ACmPugoAKACgAoAKACgD8L/2n/8Agnt+0f4s1n/goF8Pvgh4U/Zl1/4Uf8FNU8HzfE/4qfFXxb4u8N/FL9n/AFjSvhl4Y+EXiPUND8D6F8J/GmmfG7TrHQPCll46+FOmXvxH+FcvhL4l6lrBvrp9Luk1SL9X4P4uyDB5f4cYXiHG8SZdLwq41xnF+T0+H8PhcXT4go4vivDcazwFSeKzLLv9X83qZxDE5Xic6p0c3p1uHqmDX1JYnK44fHrG1alHN8TxPluGw+OzXHcC0uCsXluZzeGwEqmCwvEOXZfj54yjRxdWtlFbLc7oUM5ySWDjUxM8r/cY1wzaq8r+6Piv+y7418Y/tL/8E+fi54e8QaBL4O/ZHuPjsPHi+JtR1dfGXiW1+JXwGvfhV4aufDkFloeoaZqmox65PDqPiRta1jQEh08z3NhJqV5tsH8HKOKsJhaXirLF4WpTrce8KUcmy6jgKVL6pgcevEvgnjSqsQqlalKhl8Mu4cx+FoSw8MTW+t1MFSlQjQnWxOH5MHgo4Dg7h7hinXrYmtkfE/C2azxmK3xWAyDgTxC4VryqTTnOWYYnG8V5ZiVBxVGVClmFSeIhVp4ejivn39rj4IftI/tYXXhvUrP4R/BvX7P9kf8AbLh8c+C/gn8avF3ivSPg5+138K4PgY+kW+o+MdWf4V+MG8I+KPB3jn4laxqvgqeb4d/EjwdB41+GNhex3Usd5BrekdXB+aZJwriMuzevjsweI4n4E4x4dzatldHDyzbgfM8dxfPB5bnGTxqYuh9cr4jIeGcLHG0auIybF1Mi4vzihhMT7N4apmHXmcVjMDnvD1CvUwtCpX4GzfC5mqc5LMK2WvDZznPDOaU6VWlH+x8TiavLLEYPEZhBYrAZTLH4KWLwuaZRhMT4a/sEfGfR/wBgL9u79njVG+Dnw9+If7Ykv7UOveA/hP8AD/XvE1/+zz+zjJ8dfh8fCHh34c+GfEkvgPw9rl54Xstail8b+Nda0P4WeHbS48V+K/Ft54e8ELC0C32nE3FOV4/M/Db6pic3zijwHQ4dwuY8RZzh6GGzziRZVxrjOKatWWEhj8wVGjlmXY2lwzw9h8XmuLrrKcnyyGKxeHg1h8H08NYpZdxnjuKcXgaOX4PG5lkmKWU5ZKFdwjk/DmUZFicxxE5UsDQq5zn2Jy2rm2ZunCFJV8TGEsRjMRCvj8Xh/ta/sI/Gf4laN+yQfCHwf/Zn+OWo/BD4I6t8I/Eln8R/jd8ff2bPEmg+ItV8P+B9Kg8S+GPjF8DvCniPxJ47+D9xP4Z1G2+JPwC8a+FLLw/8RLGTQNQmu7K+0qSwm9PDcaZTW4p8UczeZ55w9g+Os0lj8txuHyLI+J4UcOs6zzMfq3EPCGd4ylk2a4qFDNcPWyTHRzCNbIMzw+MhQqVsLm2IxGH+Z4VyuvkPh/wBw3jZRxeP4OoZNDMMPg8RWwsMdLAcN4XJ61ThriONOjmvCuYxxeGalmuHwVSWY5TiJUsVhaOIwGDp1fya8Rfsz2X7HP8AwV+/4Nzf2ZbLWLXxCfhB+y3+2l4a1PXtP0xdF03WvEUvwI+LeseKdV0rRkeRdI0jUPEmp6rdaVpXmynTtOltrNpZGhLt/Y30fuK1xtxB4h8SQo4mhhsZm+RYXAUcZX+tY6nleT8OrJcpjj8V/wAxOP8A7Ny/CvHYhe7WxbrVI2jJHx+d4Ctl+SYiOJ+qxxeYZrn2f4yjgKfssvwuN4m4oxnEWMwWXU3CnKGW4HFZpVweXqdOnP6nQoe0hCfNFf1bV/VB+ehQAUAFABQB8bftYfs8+NPjt4y/Y08Q+EdU8L6dZfs7/tZ+Gfjx41i8R3urWl1qnhDRvhd8V/BN1p3hZNM0TV4r3xJJqvjrSLi3s9Wn0TTG0+21GWTWIrmG2tLzPLYPB8X5NxBVtLB5dw54g5RWpU9cTLE8WcKYrIsunShLlpSoUcXXhUxsp1oVKeGUp0KWJqpUXWNksTwxxBksLrFZrjeB8Rh6k9MPCHDPiFwtxZj1WmuapGdXLsjxdHCKFKoqmNqYenWlQoTqYmj49+29+zj+0L+0z4b8PWml+GfgJ4i034I/tO/DX41eA/hH8QPG3jFPh9+0l8P/AAl4OvbPWvAnx5lT4Xa9aeAtWtfGniPUfEvgoaX4b+MPhmLVfBHgXXdatkuLy+0/Q+GlSr0M24cz+tgsHmWIyjEcZYXE5PVr8mDhgc9yXG5JkfEOWYuthK9uJ8ohi/rn1evgaWGoOrjcLg80jVrUcxw/owrUJYDP8nhjMbl1DOsm4fp083w1JSxuHzLLeKMBnua5VicJDE0VX4bzjA5ThsoxdWjjqWNr0MxxvtsDLD4VYTMvhzxH+wb/AMFGdO+AXxW8C/s/6l+zD8BJv2nP2p774vfF74KeCvjX8Vvh/wCCPhT8CZ/APhbwtq/wa+Bnxf8AB37OOs65oniz4s+IPDU3iz4rePvD3wp+Hz2F14l8TxeCEt9a1H/hLhjVyyrLA8H8PY2pT4g4cyh8Z5jxDhcZiMbl8s0xGe59iM34e4Poex+tYmXAWQwx+KWOwn13LsVm86SwFOll+SY/FZfT6aWZYVZlxBn1GFbK86xOV8JZJkOJhhcFmSw88lw2JoZzxljaVeeGwv8ArZjKLwmXZPGthc2wuAweFwOOxlfHZhllBVvvLwP8Fv2hfB37Der/AAe0X4Bfsb/C74yeAND1HQ/2bPh58NvGHjL4hfs++B9QsdPt7f4f+NtU134gfBrwF4oi13w7rt7qfiTWYrXwZf3+ozWKTR+JLrVddvbm09TidYrPcNgfqmaYjLs4xscJl+ZZzRwmFoT4VwWIzCWUY3G8JUcPL2U6mS8HShXyPL5UMqwf9p0oZJ7PDZTShi5+bkP9n5bmGIeYYWrmOSKpiMbXwNTFVp4viiqqLzOrgc+xFaU5xlnue0/q2YZlOvmFaFHESzapGvi4PDP4f+D/APwSU+JHwF/av+C/jnwHqfw61L4b/DXxH8LfFtz8d9f8VeJE/aPXQfCvwV+Ifgn4wfBNPDUPge40bWPCP7RHxq8cXP7Qfj7W5fiZpOnXvjDWvEeo6r4K1PxBpfhvVX6MnlhstzbNa1DAUMpyWnV4mwmT5Zl05V45jwnjuBeC+CuAeEM49rHDyp4HwylwrLOMoryqZm6uNoZbWw1DC47N+IsaZZziMVm+S4aGNxc8fn+NwmQVc4xNWlHD4PL+LsJ4rZ34i8XcZ5Ko1K0liuMsjzaHh9UwCo4OWB4doQwUsdiMrwGWZbS9c/4Nmv8Akiv/AAVJ/wC01v7bn/qJ/AWvkK/8et/19qf+ls/Q8J/uuG/7B6P/AKbif0n1kdAUAFABQAUAfwCfsr/8E9v+CWvxV/Z6/wCC3H/BQH9vD9la/wD2hvGn7O3/AAVU/b08N6Imk/Gr45fDLVte8L+Hbj4Z+IPBvw30mx+HHxP8G+FjqmvePviFqtjp2salot7qr3niOG2uru6sbLT7O25cRXq08RkuCwuFqY3HZ/xRwnwnluFpNKdXMuLuJMq4ZwDbalalRxWa0sRiGk3HDUa0kvdO7AYOONqYr2mIhhMNgMozzPMfiqkXKnhcs4dybH59mmIlFNNqjl+XYmoldXcUrq5+wPxh/wCDeD/ghT8I/ht4S8ZX3/BP7w7J4m8aeMvhV4A0DwT4p/bn/aP+Gyal4t+J3inQ/DqeHdM8VeNv2jNN0jVvEWmQ6nqOoaX4Z02K48ReM7jRm0LwzpV3rGoWdufTq0aUeI8tyGhiI4mnmOc4zL4Y2lByq/2dluAzTN8yzfDZZGU8ZmCwWTZRjc1r4HBqpXp4KhiMVWnSwmExWJo+HhMVWxPDWL4gq4OphZ4PhyOd1sDVnHlo4zEQwtDAZTjMwahhMAsbnOPwGSRzLFulhKeLxlBPmnVpUanNeBP+CJv/AAax/FH4reOfgX8N/h78AvHfxk+Glrqt74++GXhP9vH9o3XvGvhK00CdbXxFca34f039pu41Czj8NXbpZ+JWeH/inbySO01r7DcSJE3n0cThsRkuN4joYihVyDLqLxOPzqFWDyvB4VKT+uYnHc31ejgWoT5cbOpHCycJxjWcoSS9LEUauEzLB5PiqVTD5rmFRUcFltWEoY3FV5QdWOGoYaSVWpi5UU68cLGDxEsOnXVJ0ffPP4/+CSv/AAag65pHxavPhx4E/Z/+L2t/Bf4Ka9+0D418I/C39vf9ofxx4ksfhboPh7/hJpvFR0/w5+09qUo0i402XTpI9Q2tbRprOiyztHFq2nNc8WfZhVyXhniTieGX4rMMNwzRrLF0cNFxlUzH2FeeCylVpx9nSxeYYihPA4bn9363GpQf72jVpx7sny55txFw7w19ZoYLHcS5lSy3APFTUFzvGxwOJqyg2pOGCm6lTER0nGjRrVLezpzlHK/Zc/4JK/8ABrp+1B8Grn4q6H8Cfgt4c1XwP8LvBfxO/aE8A3H7fv7Qus6v+zTb+LvDUfiObRvjHqVl+0tb2HhS48N7dR0nXb7WE0yzsdW0XV7C6Ntd6dd28H0vEWBpcOzzarXx+ExOUZPneK4er5/QqR/sermuExDwlXDYfG8zoVXVxUZ0sE41H9f5ebCKrdpfP5LjJ53/AGZRw+FxFPH5zl8s4yzK5wk8xxeTTlGphsxhhIx9t7Krgq+BxtaKhJ4Olj8L9YcY1qM6vovhX/gjH/wao+OPgl4r/aT8I+C/2efEP7P/AIEvp9K8b/GTTP29v2i7j4c+ENVt3tEbSvE3itf2nBpGharK2oab9k03U7m2vr4anpjWUFwupWRn83HtZXhsBjMxvgsLmsowyytiE6cMxqynKksPguZXxWKVWE6MsLQU8RCtCdGdKNSEorvwa/tDF4zAYFxxeMy+Dq47D0JRqVMHQVOdV4nEqLao4T2VOpWWLqOOGdKnOqqrpwlJUrX/AII5/wDBqJffAS6/altPCf7Os37OdlrH/COXvxpX9vf9owfDqz8TeZFEPC134mb9ptdOtvFTyTwJH4ZmlTXpGngEent50W+scnlry1Y+2Fec/wDIo9s1FZolLERm8vlflxcaEsJjFiZUHUWFeCxixLpfVMT7JYL/AIUZ5hTwP+1TyqPPmkaPvSy6D9k4zxy/5hYVViMO6E6/JGusThvYup9Yo89X9k7/AIIjf8G7f7ZGv/tEj4M/sN6f4n+GvwI+J/hv4XaP8YPDn7YX7VHivwP8W9S1n4TeAPitqWs+B9Q0L9oW5s59C0O1+Iek6E9+l/ew6jqNteS2zpCgU7UcNiZZLhc3xeHr5fUxmfcYZNSy7F0alLFew4Qz6tw1XzR88Yr6tj84wGb4fCRUXellzr+0nDEU+Xnq4qjHOKmU0JwxSocO8NZ7WxlCcZUKdbiWOZ4mjlTSbksXgstwmX47F8zi6bzalhpUoVcPVcvsj/iFx/4IUf8ARjX/AJsz+2H/APRBVgdAf8QuP/BCj/oxr/zZn9sP/wCiCoAP+IXH/ghR/wBGNf8AmzP7Yf8A9EFQAf8AELj/AMEKP+jGv/Nmf2w//ogqAD/iFx/4IUf9GNf+bM/th/8A0QVAB/xC4/8ABCj/AKMa/wDNmf2w/wD6IKgA/wCIXH/ghR/0Y1/5sz+2H/8ARBUAH/ELj/wQo/6Ma/8ANmf2w/8A6IKgA/4hcf8AghR/0Y1/5sz+2H/9EFQAf8QuP/BCj/oxr/zZn9sP/wCiCoAP+IXH/ghR/wBGNf8AmzP7Yf8A9EFQAf8AELj/AMEKP+jGv/Nmf2w//ogqAD/iFx/4IUf9GNf+bM/th/8A0QVAH4S/8ECf+CHn/BLr9tb4D/tpeM/2m/2Yf+Fl+JfhL/wUj/aN+Afw+1L/AIXV+0P4N/4R/wCEvgPwb8G9V8KeE/sfw/8Ai14UsNV/sq/8V6/P/but2upeJb77f5WpazeQ2tlHbgH7tf8AELj/AMEKP+jGv/Nmf2w//ogqAD/iFx/4IUf9GNf+bM/th/8A0QVAH5J33/BMf/ghTpPx20jwXrX/AARb/aE0P9mzxB+1BbfsZ6D+15rX7Uf7QGk+ENZ/aDvtXuPDGn2WnfCXUP2rLf4yXfws1Pxnaz+DtM+LcHhWTw/f6yn2m2tH0AjWi+HV/b7ySnUtlWI4sy3ifNuEMNjJRqVs4wPCmV57nmOljoYWVWWQ4nMMl4Yz7NclwWZKGKxeCwmHnjKeXVMdh6Tedp5TTzqrQTzSnwpHh2XFlTC/uqeUR4lxWQYLDPC1MV7GGcrLcVxTkWHzv6hJrCVsRiqWDeYzwFeJ7L8OP+CSn/Btl8Zv22de/Yi+EP7BvjDx34r8CfC3xz8S/iX8Trb47/ttaR8KPC03gvx74c+G7+CtE8Va18crOz+IfiWfxPrOp2Wq3HgmXVfDvhu58N6ppWp62dfhutIsjI08+yrO89wicMmyiHDXsMdWtTecVOK5Z5PKquWYWTjiauV1sHw3nOJpZ1UpQy/HfVlTyurj4/WK2GecReS18lwOJtPMc5x2b4V4Oj+8/s6jkWXYPGZpUzDERvh6WOw1bOMgwtXJ41J5lhVm9HE5lRwFOeCjj0/a5/4Ix/8ABDL9nj4g+Gvgh8IP+CSHxM/a2/aB1v4deJvjZrPwq+GH7Xvx98F/8IJ8EPB+oQaPrHxF8Z+Mfih+1R4Y8N6aNX124/4RzwD4Ytp73X/G+v2mp2thbWthpGq6nZ+VWzajho8QY6vRxMch4Ny3BZvxlnlOmqtHJcJmUczqZbhMNhVJYnOM8x2GyXOMwoZPgYutDLMrxeMxNXDqeBp43thgJTp5RD29GGY8S5rick4Yy6o5RqZtmGBpYKtmdatXUXQyvJsqhmeVUswzfGyjSp4zN8sweGpYqtiKqw/yZ42/Ys/4N34vClt8TvgT/wAEgPj1+0b8HvBf7OXwu/ax/ab+I3g/9qf47eErb9mz4K/FvQbzxb4afXtC8dftb6Nq/wAQfiVZeDtJ1zxj4g+G/gCPVb/SvDWl/bjqc0+oaZZ3fvYrDxy3Oszwea4mjgeHsr4vyvgSpxi4162UYriTOsNkONwKwOFp0f7WxOTYfAcVcL4/Os3jgVTyjC59gvaUK2Jp4zDYXzMI6+YZflbwGFrYjiXOMtzzN8Hwk3So5jDBcN5tm3D2aLF4+pUWUYbG1uIeH+IMiyXBvHTlnGY5HmSozpYSlSxVb0j9rn/glL/wSI/ZcvbDXNG/4IH/ABs+Ofwa8Wa38NPDHwp+L3gD/goTrumH4w+KPipZaTN4a8NfDz4SeJ/23dN+NOt65Lf6lcWJ0uLwH9te00fV/EawL4ZsbjVo+elQxyz+lwxj8DVy7O8Rn2Y5DhsDVnSxE6k8q+tVcfmNaeEnXpYLLMDgcDjc0zLHY2pQw2U5Zha+MzWrg6VKq4FDFZfjeH6XFGX46ni8lfDuF4lxWM9nWw9PCYPHSpRwWHaxEKc8TjcdUxeXYTLsJhI1sTmeZ5lgspy6jisxxFHD1Pnb9sH/AIInf8Ey/hj/AMFof+CTf7KPgz9lKbwP8B/2nPg5+1B4u+OvwnuPjf8AHzX59e8S/D74OfEDxZ4Tin8a6h8XNX8W6LN4Y8RaLpskg8FeKtH0zV3sGiv01HT7maGfk4gl/Z9LMPqOLhiI4bEOlh8bTpSjTxNKOKjSjiKdHEQU4Qr0v3kYVqcakIzSnGM07dfDl8zllk8fgquDni8LCvicvrVYSrYOtPButPCVauGqSpzq4ar+6qToVJUpzptwlKDTf7If8Q0H/BEn/oyr/wA2P/a1/wDn818N/bmaf9BX/lDD/wDyk+7/ALDyv/oF/wDK+I/+XB/xDQf8ESf+jKv/ADY/9rX/AOfzR/bmaf8AQV/5Qw//AMpD+w8r/wCgX/yviP8A5cH/ABDQf8ESf+jKv/Nj/wBrX/5/NH9uZp/0Ff8AlDD/APykP7Dyv/oF/wDK+I/+XHk/x0/4IH/8G/n7N3wj8e/HH4xfsoWnhD4b/Dbw/d+I/E+t3X7Rv7XErx2tsFjtrDTbKL48Ndatrus30tro+gaJYRzalretX1jpWnW897dwRPxY/inM8DQjUU6+LxFetQweBwGEw2FqY3MswxdSNDB5fg6coQjPE4qvONODqTp0aScq+Jq0cNSrVqfVg+GMtxlb2SpUMPTp0q+JxWMxWLxFHB4DBYSjPE43H42u6rVDB4LDUquJxNVp8lKnJqMpWi+N/ZS/4IYf8EIf2s/2avhB+074R/YN17wt4S+Mfgaw8faLoPif9o39qk+IdI0rUfPaG11dNK/aBvrIX8ccBaaKzurqNWPlpLIRk+7xNjM34VrV6OY5hRqfVcoyzOMTUwtCnVpwoZjkmDzzkp3w0KlWVChjFSk4017SpTk4RtKJ4OQ0ck4iw9XFYHAYinTjnnEGSU4YupWoV51cg4hzLh2pWqUvrMlQWJr5bOvClObnRp1YwqtTjO3w58F/+Cef/BEn43634U03w1/wR/8Aivbaf8ePhb8cPir+x5qV5+2R8V/P/aO0z4D6hYad4j0K800/tVRN8FvEHiF9Y0a98Kr8Srqy0Z9PvZR4k1jw1q9nPo9NYjiL6hjZyqxjneWcO8GcYZjkKjgpVMNwvxvXy2jl2PjmSh/Z2IxeAjm+XTzXLqNaU4/WVHLK2aRo4mdDWvheH6Oa0MK6MpZTiOMuJfD6OeKeMjSXFvCtDiCrmOEeXymswWXV5cKcRUsBmcqMfayy6EsThsHDHYJ14vD3/BNj/glFB4/+Lnw7+K3/AAQS/ab+H3iL4O/Amf46a/ong39sPxx+0R4q1CyvtYbQfAngjT/CvwF/bE8c6ja+NPiVqdprQ8Iafrr6RBPpnhzxB4hv7iy8OaPqOrW0LMcwxGX4/GZfmtLG18Hn3D3DFLDfVY4OjiM94jr4eFHCzzPG4ahl2EoZTgcVh864kxtfEKhw/k2JwOOzN0I5plUMdSyzBQzHKMDjMpqYKlmuBz/N5YqpjfbSwmTcOYKticdmLwWGxVbHYlYnF06eTZNhcNQni89zmpVwGUUsZWy/M1g/Hf2qv+CZf/BLDRf2Ov8AgosdL/4JqeM/2Qv2xv2Tv2bPD/xs0fTPEf7UvxY+M2l2GhfElPEkfw98W6XrGh/H7xl4G1LUotS8F+KdL8QeEPFmgpNp15p8dxDba3o19Y6rN34LFYjFUnjcLnNDMsNgeJq/CmcU6WElQeGzfD5VlWeRVCpVw1KONy/GZVnWBxOFxlCUa0ZuvQx2EwNWFJV/NxlDCYedHDV8nxOXVs14cnxPklSviHUliMto5jVyjFRxdCniKrwGYYLH0lTr4St7SjUhWpzweLxbp4yGE+6f2FP+CAn/AASS+Mn7EX7HHxf+JH7Jv/CR/ET4q/sq/s9fEjx74h/4Xv8AtL6P/b3jTxz8I/CHifxTrP8AZOg/GXS9D0v+1Nc1S+vv7O0bTNO0my8/7Np1jaWcUNvH+i0cFhZ0aU5UrylSpyk+eoruUU27KaSu300PBUY2WnRdWfVP/EN5/wAEXf8AozT/AM2I/at/+fnWn1DCf8+v/KlX/wCTHyR7fi/8w/4hvP8Agi7/ANGaf+bEftW//Pzo+oYT/n1/5Uq//JhyR7fi/wDMP+Ibz/gi7/0Zp/5sR+1b/wDPzo+oYT/n1/5Uq/8AyYcke34v/MP+Ibz/AIIu/wDRmn/mxH7Vv/z86PqGE/59f+VKv/yYcke34v8AzPzo/ag/4Jaf8Ef/ANnTxF8U10j/AIJDfGf4sfDP9nr4d6P8Vf2g/i5ov7Tnxz8FeGPB/g/VbfWNVuI/h/beP/2kdCu/jJ4n8OeGtA1TxJ4o0Pwm8FtpFn/Z+ljWLnxJqMOiL5lOrllOWIxOZUKmV5JhuI8t4Vnm9eVWrKea5lSyaosVSyvDzqZhVyLBS4hyjD4zNqdKTliauOoZfhMwnleOVLsqZdXnLAYTL4QzHOMyyvGZxhcupVI0qawmExGNwlPD4nMKrWEwua5hXy3HLA5fVkpexpUcXj62AwmNwdevxHxD/YD/AOCGfg3xV4+vvD3/AAS/+JfxA/Z3+COufCbw1+0F+0hov7Ufxz0rw58Lda+MWj+D/EeiLb+Bde/aRsPHXjTTPCHhr4heCfEXxM1HRNNibwppevA2lpr17puqWVp6mDyylWzajlmMwv8AZ1LH8eY3wyyjH1sQq1DMOMsBmdHh6thZQw9apVwmV1OLK9PhHDZtXXs6ufRxEHQp5dh6mZHjSxmGrZTTzPK1VzSquBKPiXi8vo0qlDE4bhDEYLMc2o1oyxCp08TnFTIsozHPo5PRftP7Np4W+IWNx+Fwc/sr9oT/AIII/wDBL74V+G9B1n4Mf8EmfGn7UWranq7WWq+GfA/7Z/xJ+G954d0oWM10niC81P4zftV+BtE1CzkuY4rAWek395qSy3CXDWotUlmTgxVGOGxdGisqqVMK8Lja+KzD65Ro0MFVwtTBxo4atSrYmGInPF06+LrQrUqU8PQhl9aOJqUp1sNGr6dKlhq2EniI4mDq+1wscPhYwrTniqOIhXnUxFOrGLoRhh3ToQlCpUjVqvFU5UYTjTrOHxH4E/4Jo/8ABN74p/Bex+NPw3/4IL/GfxVozeNfif4T1u0/4eG2OgWWjab8MbrT9LvPG9r4v8S/ts6R4P8AFfg3W9cHinStJ13wjrOtae//AAhuqam91/ZF/ot9frGfUcFlmWZ3WoKnk+Y8M0uKpZhiMS8HTwWXYirjZ4aWLpYypQxFKnisnw+E4hwuLlSWFxGT5pgMVRqzhVuRh6FTEY/NMqhQqSzPLM6p5DLBUovETxGYexhLGYfD1MO6lGeIy3G1FlGPwqqPE4bN6eLy2rThjMDjaFDBg/YS/wCCP2tfDj9lrxH4O/4IxfGHxT8Tv2sNO+K/ivwJ8Fz+2v4w8Lazp3w1+E93olre/EvVfHnjD9rbQvhrL4V8Up4n8NXng6ey8Tyy+ILHXtLutNW5jvrQz9dbL+XNaWUYfK6+IxdLg/A8YZ1SqVHgMRw/QzXNctynKsqzLB4+rh8Ws6xtfM6fPllKjLHYGphsdhcfhsNisBjaWG5oVcKsBjMfia1LD06fGM+DMrUZ/XKee43C5NnmcZnj8uxWC9vhP7Ly2nw9mVGrjq1aGFxLhh8Rgq+JwuMwlavlfEn/AII5f8E7tN/4Kp/8EfP2epv2MdT+EHwv/au+HH7XfiT9or4Ca18ffi54v1ZvEXwz+AWt+N/Buiaj8RNA+NPia5s7vwb4qtILie7+Gfjiz0TXXtzBe3GsaVK0En5V495rjeCeAOIM64VzKFHMcDDJpYTMaeFjXjGWMzrKMLiYrC5rh61OTjRxeIwsnVw8o816tF6Uqi3ylPGVqKxeEnhuerjISw9StTqSdOjOvChW9phqs4KOJp06eKhBT9pThVjTrRhVjUhH9+f+IZD/AIIff9GSf+bJftdf/P8AK/gL/iYPxe/6K7/zAcMf/OU+p/srAf8APj/yrW/+WB/xDIf8EPv+jJP/ADZL9rr/AOf5R/xMH4vf9Fd/5gOGP/nKH9lYD/nx/wCVa3/ywP8AiGQ/4Iff9GSf+bJftdf/AD/KP+Jg/F7/AKK7/wAwHDH/AM5Q/srAf8+P/Ktb/wCWB/xDIf8ABD7/AKMk/wDNkv2uv/n+Uf8AEwfi9/0V3/mA4Y/+cof2VgP+fH/lWt/8sD/iGQ/4Iff9GSf+bJftdf8Az/KP+Jg/F7/orv8AzAcMf/OUP7KwH/Pj/wAq1v8A5YH/ABDIf8EPv+jJP/Nkv2uv/n+Uf8TB+L3/AEV3/mA4Y/8AnKH9lYD/AJ8f+Va3/wAsD/iGQ/4Iff8ARkn/AJsl+11/8/yj/iYPxe/6K7/zAcMf/OUP7KwH/Pj/AMq1v/lh+Yv7T/8AwSs/4Irfs1+JvjDdt/wRu+OHj/4E/s06T4O139ov9oDTv2pPj94Q8NeEdK8XWNtrU9z8NfDPjf8Aab0XxH8bx4I8O3lrrfjxvBccdtpXnHQdHufEHiq2vNCtvvuEfEzxW4nhkUcT4rZPkeN4t4m/1R4Vy/FcO5LjsVj86ni8BlmFlmlPLeHsTPIMqx2cZnhMqwOYY6EqmIrfWcZHCLK8O8fOcflWHw8alHL8BPN8xw/DON4vxeCw9eeHp0cnwP8AbNSph4Zhi61HA1s9qYTh7NsbTyqNaMaWGhgHjcZhKmZ4SnK3ff8ABJb/AII5a9+1d43/AGZvgf8A8EZ/ib8c9I+FOv8Awr8O/Fn4z6J+3T468CeEvA998T/COhfEIiPwr8Tf2w/CnxB8YP4R8C+I9K8SeI7XwZ4c1y8ihuYbKG3e/ubSC40y3xI8V63DdPiXPvFPL+GsNjMx4ky3K8NiuEMDmdfMKvC9bD4HMKqeTcL46ng8PLN6/wDZNCvjZUKNXFUa7hUlCjWdPz8wjlOHpYBZbh3nOPx/CuV8Wwy7D1quDq0sDnuO4hweSYeriMxqYbCLF5lT4bxuOpUlXcqODqUKuJVFTV/oH9q7/ghx/wAELv2ZNH+G1np3/BOPxJ8X/it8bPiAPhl8HfhR4V/ao/aV8O33izxNb+GPEPjfX9Q1nxX4x/aP0nwz4O8GeDvBXhTxF4p8W+KNWupU0/TtOW3sdP1XVr7TtNuvmuG/GXxk4jzLE4KnxvhsBhcsyXMOI86zPGZDw79VyrI8txGX4Kvi6kKGQ1sRia+IzPN8oyfLsFhqU62MzPNMFRfscO8RisP6tXK8qw2XYnNMXCpTw1DF5XllCFGOKxOKx+cZ3ivqmVZXgqEKkYyxGIlDE4yvUrVaGHwmV5fmWPrVeTCezqebr/wSN/4IC+Cf2RfiD+1t+0t/wTd+JP7MGj/Ce98TaJ458B/Ef9oH9q298Q3/AIi0DVI9G0az+FGraB+0Nd+HPjLovxO1G70iD4R+J/AuoX2l+OpNb0+1tjZalHqNhYduceLXjFhs5ybJuH+P8HxVW4iw2Fr5RHAZBw1hMZCriHiY4jAZ5l+NyWniOHsflLwWMr5xSzL2dHAZZh5Z3PETyedLGzjJsnoZnjMxwmIwlLLaeVVHPG5pVxlTE5KsqWX4TNP7aw2YYaU1isDTweNp0cRRp0f7QoZxRxeRSwTzWgsNU8dtv+CaP/BDzx9oP7LSfs7/APBIb4p/Hf4mftNfsxab+2Evwy039sH42eA7j4Y/Am/i8OwRar4w8W+Of2odL8N3fizVfEPiaz8L+FfCuh3F6dc1Wx1i5vdU0PRtOk1R/pMy458Y8hzfxBwvEfiZgcryXw3zrBcOZ3n9LhXKMxhjc8zN5xPAYDJ8twvD/wBcxk54PIM2zHFTq/VoYXB4ekr1sVi8PhZ8GBp5XmGUZHmVDD+zrcT5zxDk2Q4LE1q1N158LVsJSzzH4/EU51qWX5bgP7UyaNSu1iK06+b4OjQw9ZRxNSh8Z/ET/gmB/wAEkvH/APwU+/4I2eAf2fP2btR0f9kf9t74E/tNfEz4kfDzWfiz8fm1vxFqPgT4PeP/ABN4Ustd1rVvi5rXjLwfr3gnxZoFvaa3pXhHxbptjNquj3enai+r2DTLcf0B4JZvxpm2P4vyfjzN8NnuLyTM8uo4LGYLDYLC4LFZfj8rlmWCx+BngcBlk6+BzTB1cHmODq4mhCvLDV6TnToylOkvmc7xEaWX162GwuIyzG4PG5llOY4LFqE8Vl2cZJnVbI86y3EpVcVh5YjLszwWOwFaeHq18NOpQlUw9arSdOrL96P+Iar/AIIof9GW/wDmxn7WX/z96/oj6hhP+fX/AJUq/wDyZ8R/bWZf9BP/AJRw/wD8qD/iGq/4Iof9GW/+bGftZf8Az96PqGE/59f+VKv/AMmH9tZl/wBBP/lHD/8AyoP+Iar/AIIof9GW/wDmxn7WX/z96PqGE/59f+VKv/yYf21mX/QT/wCUcP8A/Kg/4hqv+CKH/Rlv/mxn7WX/AM/ej6hhP+fX/lSr/wDJh/bWZf8AQT/5Rw//AMqPz3/al/4JG/8ABIH9nvxT420XwZ/wR5+Mnx18OfB34Rx/HP43/EDw7+1N8dfAPhDwb4BebxGzWHhDU/iR+0poFv8AFL4iW+k+EPEWv33grw1NBHpemW2mLquvWOoa9pFjc+PVxeVYOnnWY5lhq+A4f4exmAwOa5vU9pUqKtjcJRzCtXy/LI1Fjcyy7KcDiMNXzXH4aPs4Va31DL4ZjmOHxmEw3t4KOc5lWyPLcBmOHxGfcTVcXRyTKvZU4wqTw2IwuBowzHMVh54TKqmZZhi6eEy2jXc6tb2eIxmJhhMvpwxdWl43/wCCbn/But4a+Jv7H3wn8OfsN+OfHnib9sXUvAEnha60X4x/tmWnhv4f+DviZ4I8U+OvBvir4i+KL74zLoGh33iTTvCeqW/h3wQ2onxfrLWWr39vpqaVoeo30X0f9hRjxvm3As8PGOYZAuLqOd4321R5fhMx4RyDFcQYjKMPVlKMsxzDF4TD06ypYOM4YDBYnD43MqmFWLy6jj/m1xJjnwdh+MvrEo4THy4YeX5fKjhHmVfD8ScU5Jws8dXoU41Fg8vyvG53Rp4rGVpexxGOjDLsDLE1JYithPcf2w/+CJX/AAQ9/ZE+Ctx8Wrz/AIJ6eIvihq9746+GXwy8FfDXwl+0/wDtIaP4k8dePfiz490D4e+EvD2lar4t/aJ0fw1p0k2reIIbu7vta1Sw0+z06zvLq5uYo4iw8TFRw1HH5DldDAyxWO4izWrlWBorExw8FPDZNm2f43EV6+JrU6NHD4PKckzHF1qlSpCEYUW5SiryXsYPG4/EYfOMbiMzhgsBkWTY3O8xxU8H9Z9lhcJ7KlCEKGEw1bEVq2LxmIwuCw9OjSnOdfE04xjJtJ/P3if/AIJP/wDBJTwB8F/h946+I/8AwRo+JXgr4vfGj466B8Avgp8A5/25/GnijUPHniXxNot94h0jxFe/FLwJ+1x4p+GHhTwgdI0LxTd3d3qevTa3EdAe2tNBv73VdItrzsrYGg8w4eyfL8Ksfm+e4PP8xrYOVarg4ZRgeGstzPO81r4zFYj93iJLJ8uhi8JRy5YypiauPwuHcaXs8bWwmNLM8b7DP8wxeYrC5TkFPKva46OEpYmpjcVnWeZVw1gMFhMHSpKtCtLPc5wWDxFTGvC4fD0licVOry0Ywq+H+MP2KP8Aghzovws0Dxl4c/4JP+NtZ+IFne/tbL8XvhTr/wC2T+0D4Zuvhfp/7DccR/aJNj42sPjn4r8KfEDWrSe90m3+G2maJc2WmeNjqkcuseIPBUVlqjWXFVrZLCllmaxjVqcMYzgqlx9jM3UascbgciqcZ5TwDUpU8mdX2mOzPCcRZjio4rDUsXTwzwGT4zF4HG46pi8nw2Z+hg4cQYvHYnJfrVClnz434d8Psqwco0ZYHMeIOK+Dcz4/yGrVzKOH/wCE/KMVwvlv1ivjK2Eq4rB47GYbA1svXs8diMH9xfAX/gi1/wAEM/2jPih8XvCPw6/YD1G5+Hnwf0b4X22r/FW8/ad/avgstV+J/wARPCkfxB1P4Xab4eHxoeX+0vh94C1zwDrPi/Vn1gw2mr+N7Xw0lh9v0fVZYfclkcKMM6niqNOkss4wz3hHAyp4ideGc1OFZwy/iTN8LNTgoZVgeJHjeF8LWaqSx2b5FxFSccNDLIPGfN0eJsXicNwziMNiaknxDwjl3GVajVwtCjVyjLuIJ8/DOFxa9nOMsxzbL6GMzithVKDwGVVMjxnNiqWe0JYf67/4NXvA/hf4Zfsuf8FFvht4H0v+xPBXw9/4LBftdeB/CGi/bdR1L+yPC/hP4efs86D4f0v+0dXu7/Vr/wCwaTYWlp9t1S+vdRuvK8+9u7m5klmf5SrFRq1IxVoxqTilvZKTSWuu3c/QcPOVTD0Jzd5To0pydkrylCLbskkrtvRJLsj+nqszYKACgAoAKAP4h/2N/hz8f/i3+xh/wUn8A/AT4D+I/wBosXX/AAc7/GHxj8Yvhz4U8cfCTwDrmo/BT4SeMP2efi/4tt7DVvjP4/8Ahx4Pupdc1XwJ4c8KtpreIPtc0GvzXH2V7O2u5YefB1a+C414Azt0K9XAcL53mvE2InQqYZNZtgOE+IMJwhGVOvUjOcMNxjmOR51VlShN08Pk1ZpqtLD063RXoYbG8Kce5TPExw2O4h4TrcNYByhXanQz/Nspy7iWPtKMJKlKpwZW4kw9F1ZQhPFV8PSclGcpw/Y/9qHwL+3X/wAFCbn9mPw9N+yJ8RP2NNE+E3xX+M3xa1vxJ8WPjH+zR42l0vx14a/Zj+I/hL9m3xFaWfwJ+MfxOvLqzi+NfxL03XAltBNqGjT+AZdT1C0sreXR7m98zOMoxeLo8R4/BZjRpY//AIhF4rcPcPYP/aqFWfGHGlLhbhDBN46nSnDAwq8EZ14iqOYRbWEnBQnOFfE4SliO3KcywWGnl+BzDLcViMtqeInhFmWeum8LLD43gvhjiTMuOuIsJ9XqYinUqyp59wZwLgauEqQisdSz+Dw6rYfA5tUwX59XP7GX7e/jr9nL9mv4X/Cn/gn6f2VPF3/BP39kL9ofwToGt6z8Vv2c7rxF+0T+1J8Zv2etZ/Z8W3+FeveCviLqUVt8LdR1rxd4g+O/xD+IPxd1fwJrHi3xHZeHbb/hGrrxDa3l3F9BxjQwPGObcZ5xh4zyPh7jfhnLvCfLeEpvkxHD3AfFniJwFmPFWJzuhhI18seVeG/BfDGZZfwzl+U4vMcfmeMxlXF5bgqaqRpYnh4VxGI4bp8O5dmFRZ7mmS+IFHxSzzim9SeEzzOuEMp4sxuTwwKxUYZnWznxD4izfLKWayzDCYDAZJlcMVgcwx84cqo+yftVf8EpvjrceH9B+A37MPwS0XSfg38Lf+Cavhb9h7wBr2h+JPhj4T/tbxD+078fvhdov7X3jK+sr7xVpGuPdeB/gB8MLrxhquparZJe+N9f8a39v4Wl8T+J3vrRO3GVcu4j474qzfOcNUwfDnE/if4G4F5fRkvquC8IvDXiXinxGz3DUMPh+arTweNzKrwtwVgsspxWNhTwlbELBwyqVXGHi5PHH8PcGcG4XDU6eP4r4b4V8YuKsVi+eFF4zxa4g4Byrg3glSq1IqmqlTM814uz/GY9VHgKFGlg6FbE066wtExv+ChH/BK749/F7xZ+0HffBv4I6to/wK8D+GP+CbvwX+F3wo+Cvjv4NfDfxl8a/wBm39nv4hfET4wfHfwp8NH8S303gvwb4h0nxd4w8GS+FtL+LWn+HdH8Tal8NjaRGXS9Ttb2fxqGMxrzOXEud1c0xeKzXxyx/GOa4TKq2Hp5jgMm4f8ABmfCXh3xHh3WnHBY1ZZx/wAUcRZtUyeGIw+YUcry2hUw0cLjKOU39ingMvwuUYLh7KfqsP7N8F874Yy/G5osT9SqcTcXeJeRZnxblGMrUHPMYSzjw+4AyvK62cOhiMFPG8YYhYqpiqUc6jT8+1P9gH9sbw78HtV+JHhL4Eftd3+p/Hv9r34S+LPjt4Q+IPxr/YT/AGkv27tM+BPwG+GXjDSfgp8RvAV78avBlv8Ask/Cr4v2PxO1XQv7TXRvFfxF8X+EPh1Y6TPoXjbT9cs9S0/SemVTFYPE8F4CUqbwmFxniXxnmGJ4ZnGhisu8ReKMv4c4cyBYziHM6eEx7ybHcMZNjaXFmJyLB4WqsxxywcMdmmU4vMq1bBKGJw3FNWjFwrf2HwXwfllDiGEp4HMODss4gx3EXE+Fw2SZZPFYWeIweOzF1eFMPnuIq4WrOjisXUyzL8fSyiM8n9nj9hb9vr9n34ofCn9qX4v/ALIfxc/akvLL9tb9sn4y+Kfgl4j+P/7LXjD4y6bq/wASvg/8EfhF+yx+0Jr3im78W/DX4G+LNf8AB3hf4e+MvDXie40uXw5r3gi48e6h4h8PeFLm2sFnuOjJ50cjw+TYKjhcvqZjW8MON8gWYYNYrD5RwzxlxP41ZjxZnylicZCvm8co4t4Lw2SYernWXYHG42phsNiMHjsqwWLzfFZHSwzelPO551iZ4jFUMDR4v8MMesBjo4fFZjxPwfwh4YZxlsMLGnhI0sDh8y4f494kxGY0cjxeKpYCdXLMIsLnOY0MuwWd4r9wv+CTP7O3xM/Z5/Zf8U/8Lt+Evhn4F/Gn45/tLftMftH/ABM+FPhDXvDPijw94J1X4t/F7xLqvhnQNN8R+D7i58Pazb6d8PLTwbbJfWDxGQR4urLTbxbjTrS1GjgeF/DvhnD455hT4R4CyPJqtf6tUwkaeZ4ypjeJc9wNLDVKlZUaGVZ9xBmeVYenQxGKwkcPgqSwWMxmDVDFVnW9pi+KeO8+nRlQp8QcUfWcDGdSnWq1MryfIcj4Xy/G16lNR5sTm9DIf7cxkqsKWInjc0xNXE0KGIqVaUP04riOgKACgAoAKACgAoAKACgAoAKACgAoA/mH/wCDWL/k2D/goz/2mE/a7/8AVe/s9UAf08UANdiqOyo0jKrMsaFA8hAJCKZGSMMx+VS7ogJG5lGSM60506NWpTozxFSnTnOFCnKnCpXnGLlGjCVadOjGdSSUIyq1KdNSknOcIpyVRSlKMXJQTkk5yUnGCbs5SUIyk1FatRjKVlpFuyPwP/Z18PftuftBfto6D8YP+Cgf7Bvxx8MaL4F8d+N7/wDZptrj45fsea9+y5+y5olhp2v6f4R+I194B+HX7Q/jD4sfFz9ojxrojJpV/wDEzXfBWoWnw8uvFV1ofw88M+CtEt9f8Va908MQhg8unmeMrUsLxljMgrUszzHEKviFg6eZyw9LMuC+DoYWlWoZZl9WhUdLN8+xkqWacUUMDiIYzHZflWLwvCtGOJ/9oxtTKsAnjuEcHnOClgcNh1HDVM7q5dXjWwvFnE88Y6FfEfVsXSWYZLw1QisBkUlhK8sPm2f4ZZ3D6SuvD3xM+Bn7XH/BRz9vj4mfDLVda8EeG/2cP2fvhP8As5aJoPiXwFL4p+Knhn4W6R8Sfif490zwvaX3iu1g8Pa14u+LXxKtvAmhaZ42m8MXWt6zoFhNZQXGn3mnXl5xZVVnlPDWe0HSxGJzvjPxewuIeV0fZ1KschwfDnBHBfB1WnOLdOu6mbZhxzmiwFCtXzJUsVKlHBfXMVhsNW68bhKWc8ScHwpVqOEy3hvw+zenis1xlRUcDh894h4pzfOOKHXc7Tw+Gy7hnhPgapi80xEKWWU4TqyljVRwOOqYb5l/aT+HH7eXhT9qr9rP4ofs4/sv6n8VNX/bp/Y8/Z/+BHwr+LWofEv4V+FPCn7Ivi7wTN8YLTxm3xt0nxP4r0/xvdeFtD/4WtbfEjTf+FS+GPiBe+Lde0S98LPZafcvYajXBX4dhmWUeJHhvjMwp5dlfGHiN/a+YcZUfbYrB4vgbFcDcLcEZnRy7B0f+FB8R5VHIc9rcO4Kvh8Pl+JfFtDG1sywscJm1OOmDz2lSxvhjx//AGPXxmJ4T4OzHCz4Nreyw+Z/6yYrij/XDBUsZXqzp5dDKs3jPLMn4gxlPGzxmXR4ZtTweK+tZfzfn3+0f/wSG/aN1q/k/Ys/Zu+Hn7TPwi+E/wAQPg9+yZ+zP8Yv2lvBn7TPwR0/9lP4zfs+fBLwToPhvxV8QPjV8GdW0X/hpGy/aC0bTo/Ffw/8OfD74Xz2XgH4h6ZfeF9Y+IPjS/8ADNv4h8Mj6eOJwnEfF+Y5jnWD/szhCp4q1PEPH8J5hWeZYL2GTUsgXD1Lgmtg4e1jmXEeXcL8O5Bn8OIqeHyrh+tkv9u4TC4/M4ZRmVTyKMsw4f4dyhYOtRzfi/C8A5pw5gs8wND6lUWecUZxxPmWfU+KKWOn7L/V7Js84lzTi/KMXlE8ZnePp59mGQQqYKDxVOn+7eg/s4/ELxb+37pvxQ+IXhE6R+zf+yB8AvCvw/8A2O7G41vw5qlj4j+LfxMttUs/jb8WToOm6vfazomreBfh7ong34Q+ErvxTpWj3i2PiX4kT6Clzpuuy3kuWAxuIq4nj7ijNZxlxPxVnUOH8ArynPAcDYbD5ZxNnWNpzjGWHo1uOeN8dGhmFGFb67DAeHOT/WaVHDZilisauW4fA5RwBwllL5uHeHcslnWat88JYribByr8M8J5XXhKUHiaPCnDWFzLOqdT2NTBVsw42oTp155hkXJgvyR/4KPf8rI//BDz/siH7cv/AKob4t189nn/ACK8V/3A/wDUiifS5H/yNML/ANx//Uesf0A1+en6EFABQB+av/BQT9hf4p/tl6x+z9rXgP8AaaHwU0/9n/xjrPxMg8Baz8GPD3xm8D/EL4jR6fBZ/D/xR4o0HxB4w8J2c198NJm1bVPCEGof2rpdj4j1O18SfYo9Y0HSLu24mq2Dr5zmlPDrNMVW4UzbIspwTqrB1cBWzfDYvC5vi8uxzk6eEzLOMtrQyOOY1KLxGV4Crj1gcRh1mWNc3i6dPMcrhktSo8JhsRnWV5hmleMXVjmGDyuvDF4TK8dh48ksTlVPMqdDNMVgPa/VsyxGCwVPHUMRRw0Kb8Y/4J6eDv2lv2Mv2IP2Kv2T/jnp+q658bfHGl+Nfh3b6roum/DeLRP2dbjRfhx4v8d+HdM8ajwz418Q2/jrRdJuPDU2lnxl4Xk1pL3WNc0m01eHToJreWX6bj6u+KZZll/C+Lp5fmuE8JYYqhnmKdX6tPPMnwvCvDOFwyws8O61Cvl1fiLL8BGr7Cpl+Nhw3i8dLErE5tg8LX8ThPD1OH/ruYcQUp5jgsb4tZzU/szD+xoYnE5NxHxNxJnVbMaVaNb2bhm1LB4viCeA9tHNMqw+fLBLCyw2QZhicP8AIf8AwT5/Yg+N3wa/aF/Zb8YJ+yl8Qv2e/iT8NvBHxh0L/goF+0d41+LXw58deBf2wde8baWb61n+Fmh+Gvix478T3o8V/GX7L8Yodb1/4dfBp/AmiWt14NksJJ9QbQIfUo5lldPD8QRyxf2Vwhi+Cciyfh7gbEUp1M4y7iXKM1yGpluJxGMh9YwUaHDmR0uMMrxOZrN8U+Ja/EWGxP1RulPE5bx47A5hWxWCqY9PN+KqXiDm+fYrjPD1I0cqq8KZjhOI6OMwkMFUlhMR7bOXW4SpYfKXlMVkn9hTqfXlClReb/oB+zv8K/2sPg9+zj+1h8ZLf4aeEtS/bl+PXxs+N3xot/APxG8YaTL4e1ax0nxTd+Df2ffhtqXjbwZrGraZpej2fwF8H+BtK0Q2+stY6DrWqXNzrYsbiXXIo/mHifqHDHh5lNKhPHLK8syHM+M8NgpxoYzEcQ8WZlQ4j8T5YCrjXTwdfOMsq5ljuH8lxFebyvE0OG8jwtPFSyilh66+kjhaeM4u43zPE4iGHw+LxOIyHhHGTpSnhqHD3C2STyfgqrisPQU8XRyrNc5hi+K85w0KMc0pVOJs6qLCwzGo6C/H79sf4HfELw9+yd/wWS/aI0v9mPx/+xd8FfjT+xVBD4t+DfxO8cfDrxV4n+KH7TmneIvEOqeNfjhBofwt+KXxf8K+FdNtvCupaV4GGpjxPpWqePXtY9UuvC9lY6Npd9qH0mQrB5VkX+r8Mxo5hhI8XZdjeDcFSpYuNThzh/D5JUwGcxxcsVQpLDVeJscsmxEMooYnMoYB5DWxdfEUcTm1WgfLZ19czLM8JnVbLZ4DMafCueYHjHH/AFnDVMNnma4vNcnxvD2GwMcPUnLHYfhilS4pazfFYfLpV4cT0MFh8NVpYGTw/wCyn/BMb/lGx/wT1/7Md/ZN/wDVC+Aa/WMP/u9D/rzS/wDSInzK2XovyPuKthhQAUAFAH4e/t4aL+2n8bv2i7T4V6p+xb8Yvjd/wT+8E6Z4T8Saj4Z+EPxm/ZU8DSftQ/ElJo9al0L4vv8AFr49eAfGGn/BLwJdxafA/wAObHw9Zr8TfEltd3HivVbrwZZWWia15GUvErOsTnOb5bUqyyPNMLU4LwMq2DqZZRxOEpUcRHjDNKCrSlj82weYuX+reWYlRy/KZ4OjneKoYzNJ4KnlPVm2mV4PLcpxvslnGX42HFmOoKvQzSnha9ethI8L5VXlCmsDhcyy+LrZ/nOEqTx+JwmN/sTL6uBpf2jiMX5j8cv2c/2r9S0n9vX9mLwT+zL4p1jwf/wUN+KPw3+I/hr4323jj4NWnw9+BGg+J/hx8Gvh98adA+Lel3vxEsfHi+Ifhxb/AA11bUvCMPw28HePtH8atq+lWOm6tYfY72SHpyjL406nCvDuOxU3gOCfGvF8e4niK1T6txBwvT8VoeMNCpk9Nwlmf9uZhm1TG8MLA5tgstWFi8LnGKxX1V4iNPjr4yrR/tPiPBZbbF8ReEGG4PocMqeFpYjIeKKXBud8DUMNmVenN5X/AGHhcBjMqzSvjcqxWYXlhsywGGw1WpLBTxH37+0n4q+Ovxr/AGXf2wfhH+zZ4B8WaH8ZPDmtj9m/wjrl/wCJPBOjf2rZ+LNC+Ho8TfF3wZ4gn8UW+mW1t4O8FfEHWtVt7TVL/TfE8Pifwhf6THo7auLOyuMcwwNPi3A8OQzKMsLkHFfGNPLuMKUJwliMDwRlXiHjOH+M6jVGVRVo5vkWS5rDCUsv+tY2lSzKlRqUKeY4bFYbD9eU4j/VTEY2ODiswzHhfhB5pw5eMHRzHiuXB1XNOFcsrwxHJHDzp8QSyqhjv7Sjh8HUw8o41VZ5Ti8PjKx+1x+zb4w1f9jLwZ+x7+zd4Ue08E67rnwF+A/ja30XXNC8NSeDf2WLTxV4Z0n4z3lpc6zqukNdvJ8JdL13w49joz3/AIjv212STTNPvLoNt9bOKs+JeMeG8dnNDDVciq8Y/wCs3FVCVNfUqmC4fy/NuJ8myT6jR9+rluc8W5Xwzw3iMDQozwsMpzDEwxcKOV08TVpedk9Crw5wrnOGynF1o8RYXhPFZZw7jZvnxlTiDOJ4XJcTn0sVUXJDNctwmZ5txZDG4mpCdXNcuhOE6uOrUKVbyn9t79n7wl4h+KXwk8R+Jv8Agmf4W/bs+GnhT4KePfhd4Ys9HuvhLfeLPhN4j1vUfDT6TpK/Df49/EX4d/CX/hXniTSdHhtJvHmhnU/HvgTUtGtFtbOPQb+5lh+ezTD4jMsx4zxFXL/a53xPkOVYPAcSzxap+1xmGxvEmKxeFzjH81TNchlhsTnGHzTLs7yHDV8TX9tnOHxieIpZTSxHpYSlhMBlPCuDwtaNLLOG84xdWvk0aDn9Xy+pleWYLBYrK8KlHB5zKMMDWwWPybOMRSw6i8qxeBUpUsdOl+bfgf4S/Ez4Ef8ABUr/AINrPhB8Y9ZXXPiX4A/Z8/b18P8Aiq5j1m58RxWF3B+zJ4ultPDUHiG8AutftvCGmTWXhS21ucB9Wg0WO/P/AB8CvzT6WWJji/DDiOf1uWZV6OU8DYHMM3lRlQlnub5bjeE8uzniGdGcY1ac+IM2wuNzqca8Y4hSxz+sRVf2iXncMUPq+IqcmBjlOFxWe8V5llmTRrRxEcjyXNs8zjM8jyFVYTqUWsjyfF4HKVHD1J4Wn9T9nhJzw0KUn/YrX+UJ9+FABQAUAFABQAUAfgf+2vo37cvxx/a2bwV42/YL+Nnx5/4J8fB+58BeKvA/gX4RfHD9jzwZo37T3xY00WfiZ/E/x/g+LX7RPgLxtP8ACz4YeIksrfwh8Gh4ZsNH8Y+KtFk8X+O7vXdGtfD/AIdX9l8N6/COSZR/rBPjDKuH/EfEZjmGCyzF5zlHE2Pw/AmTRcsDDO8mjkeSZph8XxZm9KWJxOHzedeU+GcrrUKWWYOnxBWxGNwXNxFCpicFRyTL3KplWZZZL/WuvQao4/NniZ1FPhShVxEqH1HIHhFShntahF4vPa1fEZYsRQySlWjm/nH7S37FnjX4nfGf4u2vgX/gm14e8E/tH/En9qj4GfGT4b/8FLvDHi74Taha+A/APgjVvhVf694r8TeJvFfxPf8AaF8DfEnQPCfhHxL8Nb34P/Cb4eXnwx8ew3emTpff2Hrviq+0/wBPgDirA5Bh+DK2K4/rUOG+Fp8Yf62eHtbDZtGlxTRzbHcS4iWWZXSwOWVMtz3LeMaeaYSpiq3FuNwmJ4dxlfM6yjGOByiOJ4eJ6LzTLOJL5Y8yxfEfh7l+QcPKrUw8MXwzxLHh2nlmCxOY8tangsp/1Hz1U89y/POGqmNxucYDL8vwbdXMVWhD6A/bm+Fd3+2D4/8AhH8Qbv8AZH8RftE+D/2Bf2tfHPhv4lfs861qnwmmj/aG8A+Pv2dbKC48bfDzTPHXjfQ/hh41g8G6/wCP/Cd9P8O/ij4m8K/2vL4X8X6NeWg1i10vTNR+Z4CzClwl7bMKud0cqfiR4c8RZLl+a0aWMrV+D84yzxKwH1DFZpDD0KldUMf/AKhZhSp4/KKOY4rKv7cynNaFOGMyzELCe1mkquJyrNeF8LiIUsRgc94C4uWIdathaObUKeRZ1SzPh2GJoweLy/Gf2bxfXqVaeNp4XBZxSwUMBXrS4f4ip46r8aeHf+CRP7UfxQ8CW/izw/8AEr/hiTwP4A/aG/aQ+Pf7MH7BniH4W/C746+CvhLZ/Erw1o3h34fQarp2ifFS3+FPg/xnoV1bePPFvhDw34V1rxj4E+Dur/FbUpfCd7a6zpn2639/PvEPK8uyytgcVQ/4ifxJjPCWfh/xFxZQzbMshxuYSxWf8U5rjsuy3P8AMctjnOMp4nhzM+F+Bcwz/McNgcdmGWcNTw3PUyjGTjXzwH1TFZ9VqYbDT4SyGvxxwhxHWTw+HrwzGtw3w/wvgp5vmOR4J1aVHCPivLM24ujkuGxNs0x9TL8zzjDf2rRhRw6+E/2Jv2yfgZ+zt/wToHiL4WftL/EH47fCP9kPWP2f/iL4z/Yt+MP7M/wW+LXgK0vrfwHqXhP9mr4nab8V/Ft58I/iH8FNPu9HvNL1f42+APGEvxN8K+J/D0HjHwfFaReJ765h9vinjLhXibjbxf8A7LzHh/D5Fxfj8nzHCLjTAcT4/hDirNMrxPElOrxJi6OT4SjxTwvmuDwmc+1yzBYLCzw+Y4DHZvlGZOcqeX0K3h5DgsVgeHsmp5hKcKmTcacR5thsNhKWFr57w5lGeUcLDFYjh515Vsj4iq53jcrwuIzXKeInQwtJTyOpSi/7HxVSn8n6T+zf4i/ZE/4Kp/8ABtr+zp4wu7G98Y/DP9lX9tmw8YS6XqF7q+lw+Ldb+Cfxj8U+J7DTNX1L/iYavpul67rt/pthq18Bd6naWkN9cKss7qP6g8DeJsFxdxR4i53ljqTy2WY8M5Vl1arhqWCq4vAcO8KUOHcHjqmCoKNHBVMfhsqpY2eDpRVPCSrvDwXLTR8ZnOHxVDJsfWxtKWHxOb5/xVxJUwk8VPHVcAuKuMsy4lp5bXx1SpWnjsRltLNYYHEY51qv1yvh6mJVSaqqT/rhr+nD8/CgAoAKAPxC/wCCjGi/ts/G342+H/gfpn7H3xk+M/8AwT90/wAK6V4h+K1n8FPjP+y78OvE37SvjefUJZz8I/HN/wDF/wCPHw48XeGPgVoVlbWcnjPRdA0SLVPipfXk3h6+1uy8GWt/aeIvFwMa1fO8djs8ymeKwWQ47LKnCOV1amBrZRmWY0KFHMKnFOf0HiJ1MdHJsxlTw3D/AA5i6FPL/wC0sBVz7N4ZlShlWCh78qlHCZRhKWT5vSwWb5tRzCnnuaRp5hHMsly6dSeCp5PkVSGFVHCZhm2GVbE5lxDQr18TgstxOGy/KPqeYVsfjML9SftOfB34o/GC4/4Ju6/4H+FU/hu1+Dn7WPw0+MHxT8E3Ov8AgKzuPhH4D074FfF/wvqVjO+n+JH8P+IJvCniHxdoHhiWw+Ht/wCJluXka90OO/0O2m1CL6SKeH8S8DnNbMFmmW4PIvFjLsTnyWKtjsbxHwnj8qyfEqhi6dPNJf2xmFaHv18LGph/be1zH6rFVJR+X5Kb4CzrJcNg1gMViq3hq8vylexjGhhuHfEzgzPsxoRqUJywVOOX5JlGOxEYquo1o4ZYbCe2xNWhQqUP25fBXiT46eAk8O+K/wBgy3/al+H/AMJf2jPhj4ru/hf4w8c/Dq3n+L/gTSPDx1LUviR8JfD978SdD8I63r3gfxFr0mkj4Y/tDX/gzRPGcWg+JEFheWl74XvtS8BxpPH8OZtj8oliY4LMeKsPOjCng8dmOSzq5JmeUZNxBDC4quspxuX5r9clh8TShVrZ3lWX42tjqGCpZlhKdCp9Bhq1ajheIMuwGb/UamZ8P5Py4nmxWFwOY1FxJgcwzLhvFYrDUnmuAxWGwuUUsfh8fh6P9m4jMJZbg62Llg55nLC/l9qv7CHxsufhJdyf8MheJdP/AGRfEf8AwUDP7ROtf8EzfBHjb4ReEfHujfs/2XwVs/Cmi6boH/CP/E/Qfgx4c1Z/2htLtf2htb+DHg/4xaV4dltbqfTU1q71+fU/D94qOFrYR8A0s/8Aa8SUMiwXii2sLWni3w1mvFWeVcX4fwdTH1sDVzfLuEeH8Rn2S11h54ihleM4ppSyrC5llnDeDxBdXGQxVXjGrktenkOLzbKvD3LFjcZQWGp8QR4fxEZ8cVvZ4PD454DFcTYN5Xl+Gx+MoUMZmGG4XcszrZbWzyc6X0J8Jf2K9S8OfsI/GTQviT+xJonxDk8I/F742fFb9hL9jX4qax4B8deK/hN4U8Z2VtZ+Cfhj4z8dW3i3xJ4St7bxH4ovfE+u+ONHj+IfjTRNJ8B+J38IaprHiWHRxpke2Z0M2jkHBVPB4rLq/iBlWWy4bpcTyoyq4Dh7DZnxzXr8N1MdOdKhVznLvDzhqnwfis3nRw0qma5hwXRxmW0sfmmFy3MsSYLFZdW4m4iqVZ5jlvBubVsrzPNcHQm4Y7OcflHCtCnxLmWV0I1Kv9m5nxRmsc7w+QQnVw0sNPOqrxLyrB5pjsHh/Pv2cP2Lv24f2Zv2ofhT4b0jWPjB4n+H8HxD8EfEL4l/GDT/AIuaTpP7OXivwn4s+EXxH1j9rHT/ABz8B3+INrea18a/iL+1b4lsPF3gnxV/wqTXdR8PeBj4Q0LQ/iPoHhfwjq3hqvVyb6phMfjcBCOOpcN5K+KcmyyGdYj+0q+Z8I0eDuEsB4avKmqmK/s3ieHG+G4k4r47zGNPKKudY7H8U43M8Xmn+seUYOHk5zUqY/KaWYKjl+G4gzjBcLY7EYLJ6H1SGRcWUfEfMMRxVQxWI9lhoZhwdl/grT4d8PuC8BKtjqeBeT5S6GV4DF4HF5tX+h/+DZr/AJIr/wAFSf8AtNb+25/6ifwFr4+v/Hrf9fan/pbP0TCf7rhv+wej/wCm4n9J9ZHQFABQAUAFAH+bp8MP2D/hb8XdJ/b2/aS8Q/FD/goDD8TPHX/Bf39ov9iL4efBb9k79qf4dfs5fD7XNb8c6z4X8R+HfF/ii78efB34k28GutqXiW/0rW9ba9ht59E0/wAOWqWFu+m3F1d40XicXnuRZDgsMq+KztcS1IzlXhRp4bDcLcGcR8b5lXnzp+0k8s4axlKjSjaVTEVKUU9Xfrjh6Mcm4kzrE4n6vhuHMBlGNqwVGdaeJlnPGHDPBuEoU+Rr2bWO4owuIqVJJxjQoVVbmcWv0B+CH/BEX4D+KPj54h/Zl/aX/aG/4LP/ALKvxWsPgrf/ALQ3hmfVP+Ch37OnxW+HfjD4UaB4psvBvjHV4PG3g74C2cnhvVfB2u6too1nSfFegaRDLpmqwanpWpahBbagtn0U6uX1Ms4lzF5hRwz4PqZA+IqOOSwlPB5fxRh+I6+S5tSxk5ywlbAVZ8JcQ4fGurUw1fAVcFSnVoSw+LpVziq08fSxfD+H+o1a9HiirnOCyXEYSaxFTEZtkCyWpmGU1cFGMcXDFSw3EGWYnAzo0sRhsZCeJoqtSxWH9hU9Y+Hf/BFf/gj58W/CnjXx38Mv+C5/7eXjrwX8ONb0Dw5498V+Gf8Ago9+z7qvh7wfrPi3VrfQfCNl4h1e2+C72OlnxdrV1baV4Tnu5o7bxPfzxWuhTahK4U60sNia1PKatLD15wz3MaGT5Ny0ajlmWcYl0lhsowdPl9pWzWv9Yw8qOXRi8bUhiMPOFBwr0ZTmtWo4etmOHrVqVKtlGXY7OMzhOpBPAZTldKvXzPNcU78tLLcupYXFSx2Ok1hcJ9VxKxFWnLD1lDv/AIj/APBAL/gmJ8HbvxFYfFr/AILNf8FFfhhe+EYPBl14rtPiD/wUL+Avg648M23xGu9esPh/ca/F4h+Cmnvo8Hje98LeJrTwnLqC28fiG58P61DpTXcmmXiw+f8AXMJao1iaD9jjsVldXlqwk4Zngch/1pxmXSim39fwvDP/ABkFfB2+sUsm/wCFKdNYP98dccLiZSpQjh60pV8GswoxVKbdXASzbC5AsbTVvfwjzzHYLJ/rMb0f7TxeGwPP9ZrU6UvNLb/gjN/wRyvPgnqP7SNr/wAF0v29ZvgLpHin/hBdU+LSf8FFvgKfA2n+OC8SJ4Ku9d/4Ul9kg8Xzie3ltvDEjjXLq2uba6trCW2uIZX6cX/sCyp422EWeKTyd4j91/aap+39u8Fz29v9U+q4v677O/1H6pi/rnsPquI9njhl9dqZlSwlsTUyenGtmsaLVT+z6NT2So1sW4txo0cS69COErTap4yeIw8MLKrKvSU4f2O/+CGH7C/7aXw2+KnxX+Fv/BQ7/grvd+Bvh18cPi38G9H8S6R+3B8IfF3h/wCIdp8LNRhsovH/AIU17Qf2epdLuvDPi+2uIdS0RoLi7X7JIj/a7hXVzlm8q+S8I5ZxVj8JiKEsw4dz/iCeUVoSo4zBxyDiPijhytg6zqRS9tXrcMVsVTnyRjGli6MXFyhJyzw9XD4viDNsiwuIpYhZVi+GsI8fSkp4fET4j4P4X4ug4RTcoPA0+J6eW4mnN8/1rA121DmUI9d+yN/wb8/sd/tZfsr/AAc/ap079vf/AILF+APDXxe+H9p8QotB8Q/tnfC67ufDGm3P2oyw6rq8H7OtrYSC0itZJri7VIbdI8u21VY16Od4ankKp1Mbi8PTw8sgyLiCtiqs44fD4XCZ3w9l3EP+0VaslCnHBYfMFSxFeco0r0alW8YPTLL688xxOZ4XD0Ks62XcVcV8KRpwi6tTF4rhbirNuFZ1qFOCc2sficpliMPQSlUjCvTpNyqRbfzR8T/+CYf/AASL8Pfs/wD7RXxz+B//AAWE/wCCkX7VE/7NPhaz8WePPh98E/8Agor8BPEniRNLv/EFl4cs7zzNL+BGrR22kXeoXckNp4g+z3Oi3dxZ3FnbXklwjInLh6dbFVeF/Y0K08FxNx1wJwJTzCNOTw+Ax/HvEmVcPZbiMXonCNOGaf2pTw8/ZVcfgsLWnhHKKdSPfClB4rNcDWr0sPj8q4X4x4olg6kkq+Jw3BmQ5lneZUKELpyqRnl8cuxE486y/F4vDxxkYSnGnP6x17/ggZ/wTB8J6T8Wdb8Wf8FmP+CjHhnTfgHHojfHW71v/goR8CdPt/gzN4ksYNS0Cy+J81z8EYk8EX+t2V1bXGjWPiP+zrzVYrm1ewguBcweZhXxGGw+GWOliKcsBUzjFZBh8bCSnh8VneCrU6GKyjC1Ic0cRmtCtVo0a2XUHUxlKtVp0p0VUnGLxwcK+MnhcPDD1Y43FZNh+IFgZK2Jp5NiaVWtTzSrTfLKnljhh8TJZhUUMI6eGr1FV9nSqSj0/wAFf+Ddf/gnh+0h4FtPid8Af+Ctv/BUD4y/D2+vb7TIPGPw1/bl+EXjDQP7V0yQQ6npFxqGifAW8gs9Y0yZli1LSbtoNRsJWWO7toXYA91fCYrCxw08RQq0qeNw8cXg6s4tUsXhZzqUo4jDVVenXo+1pVqLqUpThGtRrUZNVaVSEeejisPiJ4inRrU6lTCVvYYqlGS9rhqzpwqxp16fx0pzo1aVemqkY+0oVaVenzUqtOcvWv8AiFd/Zc/6SK/8Fgf/ABLn4d//AEPNcxuH/EK7+y5/0kV/4LA/+Jc/Dv8A+h5oAP8AiFd/Zc/6SK/8Fgf/ABLn4d//AEPNAB/xCu/suf8ASRX/AILA/wDiXPw7/wDoeaAD/iFd/Zc/6SK/8Fgf/Eufh3/9DzQAf8Qrv7Ln/SRX/gsD/wCJc/Dv/wCh5oAP+IV39lz/AKSK/wDBYH/xLn4d/wD0PNAB/wAQrv7Ln/SRX/gsD/4lz8O//oeaAD/iFd/Zc/6SK/8ABYH/AMS5+Hf/ANDzQAf8Qrv7Ln/SRX/gsD/4lz8O/wD6HmgA/wCIV39lz/pIr/wWB/8AEufh3/8AQ80AfiZ/wQy/4IXfA79t34I/tg+NPGv7X/8AwUK+El78Iv8AgoX+0D+z/pGk/AH9oDwh4C0HxNoHgHwj8I9WsPGvjWw1b4ReLJdZ+JOsy+LLu28R+I7a602y1Gy03RoYdFs2s5JLkA/bP/iFd/Zc/wCkiv8AwWB/8S5+Hf8A9DzQAf8AEK7+y5/0kV/4LA/+Jc/Dv/6HmgD8wvjX/wAEgP2a/h38aPiR8KvhN8Zf+C+X7TOlfAG/+H2l/tF+L/hL+2R8An1PwPrXxG0ex8Wad4R+G/wz1j4MWvxB+PPj3w54A1PS/iH408I/D7RpLzSPCmr6T/Ztxrmv3h0GGckks3rUKtXmy/JMXxRV4Nwmd1YyxVKpnGFeVUc0x9fBYNVsbheE8hx2eZbl+fcS1aX1fLsQs0qPDVsJkmZYmhpmVN4CkqVKdLF5x/q3Pix5RGtSwso5PLEZzhsuoSx2MnRwSz7P6vDudQ4eyWVVVswlhcNGrXwn9p5b9adqX/BGv4L61+178QP2V/gj8Sv+C6vxx0z4O+KPhZ4S+Mfxo0j/AIKI/sb/AA+8J+ANV+JfhDQPiDPEPB/xS8BeEfiP4vl8FeBvEuleIfE9n4M8Ma5fwJcRWENs+oXFrbz6ZHCWcQxONrKOW5NR4jzzhujm9SpTxtHFYrhzD5RLOMTSwuXSxONWCwuYZxQylYmeHVGvjaOIhQqVFRq+z582rU8tpYKnh5SzHN8Zwtl/FX9iQp1cDi8Nhs4zPiXLcmwWJrZlDC4Olj8yXC+PxlPDyxCnh8JOjUxcaCmr/Sf7T/8Awbx/Bn4G23w40f4U/tAf8F2P2m/iR8VfFd94Y8OeFvAH7Xfwj8MeEPDNvo2gah4m1vxV8V/i14u/Z/tPBHwz8NW+nac9jo8mr3FzrPivxJe6b4f8NaLqdzNdy2PIq1epmNPAUMLKcY5ZmOc43HVq1HCYLC4LLq+XYR4elVryj9dzrH4vNcJSyzKMMpV69CnmOY4iphMuyvG4ul2eyowy/E5hXxEYKljMuy6hhKNOWJx2KxmZvFSpTjhqb56OW4OjgsTiM0zWs44TAxWGw7lVx2YZfhMV8oaH/wAElf2cvij8J/gd4u/Z5+Kf/Bff4x/FH40eK/jd4KvfhOf2z/2evBmjfCTxB+zd4n1PwR8ZYfil8bNT+DWo/CrTrXTPGelTeHPAs/hzWvEs3xKubiC98N2p0u11q+0jZzWJllmJye+Z5JmvA2V+IuHzidssjPhzPP7MhlOGo4LMXQxWI4jxdfNIUpZPRjKlhqWCzHMMTmNLLKWExuO59MN/bOGzVrL82yTi98DYjK6almFSeeRwWOzWpiY4jCRlRpZBRynATxtbNcQ6VSFXFZflX1F5ziZ5fQ47Uv8Aglh8INa/Z78N/tP/AAa1z/gvR8VfhAnhX4m6r8Y/EWp/8FMP2A/g8vwD8WfBXxt4w8A/FfwP44PxY0bwzba1J4P1rwPr08ni7wVc+IfBuqaXHb3mnazMZjCnLmOYYPL8Lhs5VWWI4YzThjhfi7IM+pUqt85yri3LKOa5bRo5OoSzijmsKGLwWFq5bPByrV8yxUcFlrx80pT7MDgMVjcXiclVPk4py3inOuEs34fTVWeAzDJ6mEpRxMczjbLMVl+ZPEVa+ExFLEqdDCYeVfM6OAlNUo/KXjH/AIJLfCfxF/wUX/4I5fCub41f8FNvh5oP7c3wA/aI+LPiZfjv+0F8O9f/AGo/gkng/wCFHxA8aeGdA8HeNfDfwvh8N+EF8TWuiaZ/wmOk3ega9dzaPrN/o87aPqhnFn6fF2CqcN1MdgpVcLjMTgYYGGLioTlRw+PrUsJPMMuqqXJz4jKcZWxGW4mdKUqE8Xg6lTD1a2HdOpPg4UxlLiFYTFU1Ww+FxdXMFha1OrSk8Vg8PWxdLBZlha1J1aU8Hm2GoUcxwVSLftMDi6Lkoyk0v3R/4hjP2Zv+kgP/AAVl/wDEq/AH/wA4Kvzz+3a//QHl3/hPP/5cfoH9hUP+gzMf/CiH/wApD/iGM/Zm/wCkgP8AwVl/8Sr8Af8AzgqP7dr/APQHl3/hPP8A+XB/YVD/AKDMx/8ACiH/AMpOS8e/8G5H7Gnwt8E+LPiR8Q/+Ckn/AAVP8H+BPAvh7VvFfi/xTr37W/w7sNH8P+HdDsptR1bVtRu5vgII4LWys4JZpGOWIXais7Kp5MdxUsuwtXGYnCYFUqSglGlgq1evWq1Zxo4fC4XD0qk62KxmLxFSlhsHhKEKmIxWJq0sPQp1K1SEJdOD4XePxNHCYXE5hUr158kE8XRpwVk5TqVatSnClRo0oKVWvXrThRoUYTrVpwpwlJfnJ4a/4J7f8E2fEX7CCft//wDDb3/Bbmz+Geta/wDFPwz4B8AQ/Hbwnr3xd+IGu/DXxT478NQaRovgvw5+z7qt1Y6j4lg8Aav4h26zJYWPhLQVutS8aahodlpGrXNp3cQ5pmfDuHy36zleV1MxzLhjBcTrAwdP2OAwmJyqlm+LlmeaRr1MvwmCyXDVebNs19tUwNKNOTwlTGVKuFpYnk4eynLeJMfmmHy/Nswngcrz+GQvM4znOGYVK9XL8Pga2V4FYdZhjama4nMsLhspy6OHjmWMr1qVKWGozlNU/vb4G/8ABu7+yz8cPgn8HvjVpv7df/BW/QdN+L/ws+H3xRsNDv8A9rP4dXV7otl8QPCWkeLLXSry6t/gAlvc3WnQatHZ3FxAiQzTQvJGqoygexxRLFcL8R8RcO4inlWJq8O53m+S18VTwtWnSr1Mox+IwNXEU4TrOUKdWWHlUjGTcoxklJtpnnZJhsLnmTZRnNHEZpRpZvlmAzOlRqYmm6lKnmGFpYqFKpKNLlc6caqhJx91yTa0PijwV/wTW/4Ju+OfG37Zej6Z+3p/wWes/h3+xL8IvD/xh+Inxe1f9oLwzo/hjxj4f1B/iwviKb4Y6fq/7Odhq/jHRPC0nwj8QacfF2mwyeHfEetpe6d4cu7+DTJNQuPnpcRVocI1+MHl2DnhFnlHJMBl1LDKWbZjVxuTZJnGU1YYOeKpSwcs7p5/l0cow2YvC1sXh8Vg8ykqWX47C16nsLh2lLi/LOC4Y/Hf2njsHmOJxWIqYn2eXZXXyvOaWTY3BYjGfVpU69bAV51ZZnUwTxFDLquGxGArVHmOGxuEwvBaf/wTo/ZA8I+Edb8XftN/HX/guH+zVFdfAHVf2mfhNouv/ti/s8/EDX/jB8MdL1jwj4ek0PRbDwF8LdTHh34wDXPiL8ONLm+GviKa2UXnjrRY7HxLqP2XXzo3u46WZ4TE5hklDBZVmfFuUcQcK8LZjw3l9GdSp/bfGmb43h7IKeW5nWq0MvzHAVM/y3G5TmGYqrh6GWVadHF4hf2ZjMHjq3iZbDLMzo5Xm8MfmWE4TzzLOIc6yzifHYmlRw6ynhfI/wDWnNcZmWX06dbMMv5uFY1+IsvoKjiq2Ny/A5jS5KOYYR4Gfnv7SX/BJXwP4d/Yn/bq+I/jDxb/AMFfPhZ8Qf2efgW3xP8ADfhr48/tT/Bn42fs8fFCw1Q6jbw+G9V8X/Cj4WJ4c1PxT4av9IubL4m/CmTxHpPiXw19s0PUIbvU9F1iz1R9cPiY1IUq1Kvk9adPN5ZRi6NDDYrD1XNYajiqOaZPVxXslnGRYqFWpQo5thKdqGPwmKwOPw+Drxw6xHPXoJe7KhnVKjisonm2DrYmtQqKnGnWpUquW53h6CqSyXOIxxGGxVPLsVVl9cwVd4jA4jELCY6OF+0P2J/+DfT4AfGj9jT9kj4xaz+2v/wUq8Kax8WP2Y/gL8S9V8L+BP2j/BWh+B/DepeO/hX4U8UX2geDdEuvgvqt1o/hTR7rVZdO8PaXc6nqNxp+kW9naTX95JC1xJ99RwMJ0qU3WxCcqcJNRqJJc0U7JcjslfRX2PFUdFrLZdT6c/4hqv2bv+j9f+Cqv/iUngP/AOcRWn9n0/8An9if/Bkf/kB8v96X3h/xDVfs3f8AR+v/AAVV/wDEpPAf/wA4ij+z6f8Az+xP/gyP/wAgHL/el94f8Q1X7N3/AEfr/wAFVf8AxKTwH/8AOIo/s+n/AM/sT/4Mj/8AIBy/3pfeH/ENV+zd/wBH6/8ABVX/AMSk8B//ADiKP7Pp/wDP7E/+DI//ACAcv96X3n50ftQf8Eovgf8As6eIvimukfEj/gt58WPhn+z18O9H+Kv7Qfxc0X9rj4E+CvDHg/wfqtvrGq3Efw/tvH/wm0K7+Mnifw54a0DVPEnijQ/CbwW2kWf9n6WNYufEmow6IvmU6uDpyxGJzKpjcryTDcR5bwrPN68lVlPNcypZNUWKpZXh4VMwq5FgpcQ5Rh8Zm1OlJyxNXHUMvwmYTyvHKl2VMuxM5YDCZfbMc4zLK8ZnGFy6lVjSprCYTEY3CU8Picwq2wmFzXMK+W45YHL6slL2NKji8fWwGExuDr1+q+Pv/BLf/gnf8APHH7Jfw01r/goH/wAFavE/xA/bK8feDfCPwq8KeHP2nfh42q2fh3xdPY25+JfiyC++B9rJoXgvSrjVdK0+WedDqGo6xqVvpmmWVzLBqUlh7VLJ3V42rcB+1rxznBYDijMc2n7eE8LldLhnI+IM5dHEVqcJRljM3lw5mWFyjDQvPFRweY42LWEyzFTXjRx2GqcGUeOac6sslxsuHoZXeEoYnMp8Q5hk+DpewoyScKeX0M6wmMzOvU5aODVfBYSrOOMzPL6OI98/aJ/4IW/sWfsxfCzXPiz8Sf29/wDgrvcaNpTR2OmaB4N+Pvh/xp408YeJL2OdtG8I+D/Cvh39nu/1XWvEOtzW7wWUEUEdpbqs19ql5YaXaXl9b/O5/jMHkGAq4ys8diaqo4yph8JRqQjKu8Bl+LzTFSqYipCOGwOEwmX4HF47H5jjqtDA5fgsNiMXi69OjSkz3styypmVd041oYehS9hPF4utKTpYWjiMbhcvpTdOlGpiMRVrY3G4XCYXB4SjiMbjcZicPhMHh6+Jr0qUvkJ/+CYn7M/iL4X/ALGPiT4R/Hf/AILI/Fb4t/tv/DI/F74afBfT/wBs74HeFpfDPgHSPB/hrxj418RePPiB4r+C+neGdI0/wpB4v8NaGosotRv9d8R65pthp2n/AGZ7u+s/fzLJ6+B4jzHhzDxxWY1skyRcRZ5i6GKw9HD4DKqmMy/LMJ7JYn2VTGY/M80zGlhMtwdOMIVYYbH4vGYnA4bCyqS8XC4vCYjJo5zVr1MLTxfEtfhPKcJVhKeLzDN6Es9rTThS5oYXCYbLOHcyzLH4idSf1anGhhqNPF4rEUqcr/xK/wCCdf8AwTj+EP7EuuftvfET9vD/AIK/+FvC2g33i3wZd/CzUf2nPhVJ8VJfjN4I8S+IPBPiX4LWOmab8INQ0TUvGOleMPC3iDTLu+0vW77wzDpOk3/i9ta/4Ra0m1VPIzevl2X4bh7F4LFYvOKPFuDynMuGlhOalVzDLc2wEM0eNrUcTSpVcBSyjLniMRn0cTBVMsqYDGYPlr42NChiPUynL8TmGLznBYtf2XX4bxmKwOf+2q069LA4jD1qFDDxoVsPKVPHf21PGZc+H1SlGeaLNctXJh54icKPmPxI/wCCN3wLh/4Kb/8ABJT4C6J+1Z/wUDvPBP7Y3wy/ad8da1488WfHrwfqXxs+G0XgT4Aaj8SNC074YeMbT4U2uk+F49enWHRfHMd34f8AEC61or3NlZy6c8i3a/F/SBxOL8NOFuMK9GhludY3h3MKOXSoZxh6mNynFVKXEuByitUqYaFTCVZ00qk8Rh06tOUK0KM5J8jhLx+FsfQ4ky7Ic3oxxGGw+eZVgs1pU5zgsRQpY/L4Y6lSnKPPD2kI1YwqOPNFtS5XZpn7l/8AEL7+zJ/0kI/4K3/+JY/D/wD+h/r+DP8AiYfiH/oiPDL/AMRrHf8Az7Ps/wCyqX/QTjP/AAdH/wCVh/xC+/syf9JCP+Ct/wD4lj8P/wD6H+j/AImH4h/6Ijwy/wDEax3/AM+w/sql/wBBOM/8HR/+Vh/xC+/syf8ASQj/AIK3/wDiWPw//wDof6P+Jh+If+iI8Mv/ABGsd/8APsP7Kpf9BOM/8HR/+Vh/xC+/syf9JCP+Ct//AIlj8P8A/wCh/o/4mH4h/wCiI8Mv/Eax3/z7D+yqX/QTjP8AwdH/AOVh/wAQvv7Mn/SQj/grf/4lj8P/AP6H+j/iYfiH/oiPDL/xGsd/8+w/sql/0E4z/wAHR/8AlYf8Qvv7Mn/SQj/grf8A+JY/D/8A+h/o/wCJh+If+iI8Mv8AxGsd/wDPsP7Kpf8AQTjP/B0f/lYf8Qvv7Mn/AEkI/wCCt/8A4lj8P/8A6H+j/iYfiH/oiPDL/wARrHf/AD7D+yqX/QTjP/B0f/lZ+aXxo/4JI/s5fD34xfEX4XfCr4w/8F2v2k9N+A134BsP2hfFXwp/a/8AgQ2p+CdX+Iek2firTfCXw6+G+sfBy08e/HTx7oHgHUNO+IXi/wAIeANIkvNK8K6tpP8AZ1xrWv339gxfe8MeJ+e55l2WZpmuVeDnC2C4gzjMMj4cxGa8LZ1WoY7FZXWwmCzDM8zrYLNK1LIOF8Hm2OoZPieIcxkqFDHUsylUoRwWWYzGQyzTLqeXp4ehWxWPzaHDz4pq5XTxmFw06eU1K+b4fL6H1vGewwss9zypkGcLIsl9oquPeGw6qV8K8yy76y7VP+CP3wc1b9rTx5+y98FviP8A8Fv/AI26f8IvEfwu8L/F/wCMWkf8FBf2QPAHhbwHqfxK8J6H4+li/wCES+J/gXwn8Q/Fs3g7wP4i0zxF4ls/B3hvW76CK4isYrZtQuLS3uKynxQzfFcMUOKc6y/wg4dwePx3EeAyijX4L4lzWrmcuGamGweOrwnkmOx9LC4Wpm2I/srDYjGTo0K2JpVnTqSp0qsqfPmuHoYD6rh8JUzHM81xPDOXcTzymnUjgMThcNnGY8RYDKMHiauZ0sJhqePx8eGcdjI4d1ufD4WdGpio0ec+mv2l/wDg30+CfwN8OeDZPh1+0T/wXA/aO+IPxF8c2PgLwn4G+HP7Vfwt0vS9PvLjSdY16/8AFPxL+IviT4DWng/4YeAdG0nQr43fibxFdO99rM+jeG9C0zV9d1qxsn+YyDxyzvOszlgsTw74RZHg8NluOzbHZnmfD2YQoUsJgHh4Sw+DoU85niMzzjGV8Xh6OXZThISxOJviMVN0MBgcdi8N31MqwtDA4vH1sZj3HDVMDh6WFw18VjsZi8yxdPB4anQw1OmnDDUZVJYnMsxxEqOBy3BUatbEV/azwuHxPxHpX/BNb9lbxvofwn8NfCr41/8ABcXx3+018T/id+0F8J7r9nKX9t39nDw3N4C8Qfsp6ra6J8ftb8V/Fu9+E138N5/BfhXVNT8P6f4e17w1qOvXPjDUPFPh+wtNJsbptaj0T7V8fcSRr1sa8n8IXwhR4KyHj58UrhHO17TI+KMfLKeH8LSySebQzN57mGa0MdhFl0408NSpZXmGYSzF5dDC4rGedOhhsIs0oZnXxmCzXLuLMBwVSy2GIhinmGeZlwx/rthZ4XE06Uaccsp8ItZzjsXXjSxGCcoZbUwMszl9UVuf/gmZ+yv4xtfhZ4e/Z2+NX/Bcr47fG/x14U+NXjXxr8Dov22/2avh54j+C+ifs6/EOP4P/F2w8feJfFXwvbwjc+KtO+LTyeAPCGjeFdV16w8aanaXuq2Wu2Xhm3OttzT8Sc9wazrNc3yrwjwPBuT5VwbnMeLaHBfEeOoZrg/EHLMfnnCUcqyqnmFLMq2LxmS5Vm2Y5jg8TSwlbKY5biMJiYyx0sPha3VHLFFUcJiqmKwWe4nijOOD6GUVsZRnB5rw/hsDjc3xlfMqFOrhKGQ4fBZxw/jKOaNzqYrD8R5LOjguavio4P5b8Vf8Euf2W/iN/wAFEv8Agj74F+EP7XH/AAUP8SfBr9u34DftCfFZ/iN8TPjd4Pn/AGh/hmvgr4QeN/F1l4Z8F+I7L4Xw6P4Iu31bQ38L/EbSLrRfE63SLremWeoQF475f3/wjzXO8zzXjHIuIMs4VyzF8PZtg8JTxPBuDxOCy7NMJi8vnj8FmlGeLr16uIwuPwc8NjMBWnSw1R4PFQdShCcnGPx2ZY2P9lzxdOhiaWIw+LzHLMfl+aezqV8vzbJs4rZJnGW4mNCTpOvl2aYPGYOtKjVqUZVsO50qlSk4yl+53/EMt+zT/wBH+f8ABV//AMSp8A//ADhK/d/7Pp/8/sT/AODI/wDyB8l/bdf/AKBMB/4In/8ALQ/4hlv2af8Ao/z/AIKv/wDiVPgH/wCcJR/Z9P8A5/Yn/wAGR/8AkA/tuv8A9AmA/wDBE/8A5aH/ABDLfs0/9H+f8FX/APxKnwD/APOEo/s+n/z+xP8A4Mj/APIB/bdf/oEwH/gif/y0P+IZb9mn/o/z/gq//wCJU+Af/nCUf2fT/wCf2J/8GR/+QD+26/8A0CYD/wAET/8Alof8Qy37NP8A0f5/wVf/APEqfAP/AM4Sj+z6f/P7E/8AgyP/AMgH9t1/+gTAf+CJ/wDy0/MT9oX/AIJh/srfAz4ifGfQNJ+PP/Ba74rfC/8AZW0nwDrf7Wvxm8J/tj/ALS9F+Cth8Q7CPxBYJp/hTxJ8JdO8V/EnUPC/gie1+IHjyy8L2aHQPCV9YzWUut6zcHRY+PLoYbGVqVXFVsTlmR4rjXB+HmDz7FV6c8LW4rxn9gUuSph6EZ4nD5Jg8w4q4fyvH51UhyYbHYzFcuFq4XLMdiaPp162OjTw+HwmGy3H59iuGsdxhQyChRnDFVMgwWIzvDU5LEVascLHNM1rcM8QQybLKk4PGvLUqmIwv13A+3+2PjP/AMEDv2IvgN8KtX+Mfj//AIKGf8FdT4P0y30xrWHwr+0L4f8AGvibxLqWvXFvY+GvD3hDwp4W/Z01XX/E3iLxNqV7ZaZoek6VYXFxeXl3Cp8uHzJo4ztUsihOOJjmVbHOviMJhstw7jLGYvHYbDYvGVcJTU1CjRdLDYHGYnFYrF1sPgsDhMLicbjsThsHh69enx5PmlTO4Uq+Ejk1PA1MJTzCpmWKvh8Bhcuqeyax2IrTq3jQSr0uWFOFTEV6lSnh8LQr4mrSoz+L7P8A4Jgfsk+I/wBlT9lH9ofwF+0f/wAFnvGnjv8AbT1nRfDHwG/Z+tv2xPgnofi7VPEWq6L4q8WX8HinxXr/AMFdP8KeF9G8J+DPBfiTxP4s1uee8WwttP8AsOn2Wrajc2dtcd+YZXWwmcZDkGGc8wzPO+GMPxfP2WOo0cDl+RLhjKOJczx1fF1qUZVqOB/tzLMnw6w+HqV8xzbMcvo0aFKliZ1cPGDzuNfCcT5ljKWGy3LuGeI814YrTxOW4mWNxma4TjXF8D5bhKGBp1ZOli80zHCyxk6OJr0qWXZfSx1fFYl/UpKr4742/YU/ZU8N/D6y1rR/jV/wWXv/AIq+G7/9qSL45fBfxN+3L8DvC2r/AAfsP2NfD2i+KfjkU8X6f8AvFnhbxzrU+h+KvB+p/CnTNHuLHTPH2m+KNN1HU/EPgyziv5rTzqtXLYU8BmkcXjanDNbhOvxjmWbRVsbluW4Pj7L/AAzzHBLJpRVTG5zlXF2JzHCZjgqeLpUIYXI8fiMHjMbVxWT4XM/XwtLNsRjZ5PLCZTQzzE8XcMcFZHhJwqPAZvmvGfB2b8e8N42WZKX+w5HjuGsoq1auOq4SricJmNell9bL/wBzj8RgvuL4C/8ABEb9kv8AaM+KHxe8I/Dr9tL/AIK4XPw8+D+jfC+21f4q3n7XPw9gstV+J/xE8KR/EHU/hdpvh4fs7PL/AGl8PvAWueAdZ8X6s+sGG01fxva+GksPt+j6rLD7ksiqUYZ1PFVqtJZZxhnvCOBlTxEK8M5qcKzhl/Emb4WapwUMqwPEjxvC+FrNVJY7N8i4ipOOGhlkHjPmaPE/1nDcM4jDYTCSfEPCOXcZVqNXCTo1coy7iCfPwzhcWvbTjLMc2y+hjM4rYVSg8BlVTI8ZzYqlntCWH/SP/g1P8C2Pwv8A2Tv+ChPw00zWPEPiHTfh3/wV3/ax8C6dr/i3UIdW8V65Y+Evht+ztoFprHifVbe00+31LxDqVvp8d7rWoQWFlDealNc3MVpbJIsKfLVY8tSpFNtRnOKb1btJq7ffufeYebqUKM2opzo05tRVopyhFtRV3aKvZK7sup/ULUGwUAFABQAUAfxL/sH/ALKvjP8Aa9/Z+/bJ+HXhfwtrninw/wCF/wDg61+M3xP+LSeGviNc/CrX9B+D3g22+F7eOvE2keM9I8Y+BfF+n3+kWeoW726+Adfi8cO8ofw9BNcxMY4y7DYd8Z8IZlmDrU8qymh4izxuIoYjE4edDFZr4R8fZBw9FrA1aeMr0sZxPm2S4CvQpxq4WdDFVP7Vp/2QsfOPdLGTo8J8eYDDOlLM85yjhXBZZQq4ejiIYieC8VPDzP8AM4r61SqYShUw/D+S5xjqVeu6U4VcJCOBq/2nPBU6n6RfED/gk/8AFX4f3P8AwUh+CXwC8L6j47+H/wC3N+x/4t8M/Cj9pn4wfGXXfiJ8XfgL8QLPTbrRn/ZS8a+Ovix488TfGHxF+z54/utSj8ZeBtW0CHxHL4R1abxxpvjy4uoW8G3g82t9eq8I5lkdbCUMRiMh8QeAePsFCFPB4Wl4nZLknE+BzrH8IcSVKCpx/wBYMkwuWY/IMqzPNaVDJsbwtxRHD1sXHNcDm8843wlTBYXi3hfiCnWxNOjiMi4l4UzOHtMRipcDY7MMslQwvG3DlPETfs8Fm1SphMTnWVYCtWzClxHw7lmNwWHhleO9nk/jv7Sn7IH7aH7ZFp8RPip4L/Yg1z9lzUfhh+xR8EvgJ4Z+Cvj34jfs+23iX4/fEf4V/tVfB79oO48MeD9R+FXxM8b+AdK+G/gDw38Kte8H/CnxX8RfEXgyTVdZ+Idw48P+GdBTUL2vqaOYwyvizMePHWx+cYbNPGnwQ46hkcIQhnryTw6zjjjF8TcRZrTxNenltLibMcFxrhMDhctw2aY6pisLwxVjWxsVWyinU+YwuWe34SyTw/rvCZdXyvwt8buDsVxJHnrZLDMfEXgDJeE8gyvLeSj/AGvXyP8AtTJpZ3muKr5fhPqjxOCVPCV8XDMVQ6X4vfso/tmfth/tc+KP2iNd/Yt8Y/Cn4V+JfjZ/wSK1rSfCPxh+I37N+oeNbrwH+yp8bPj142+OXiHxf4Y8DfGLx5oekyeF7Lx5o+o2Hhu21/XdV8R6Rc6bJosF74hbW/DOgeZwjg6eQ8R4HNMdicPKC8WePONlUw8a1X+zcDjvou4/w54Vx3N7NVHmE+NqGWUfZ4aE62V4rEQxVRrL8FVzU9DiHEPN8gxmW4fDV41ZeEdfgutTrOjCljs3xnjdwPxfmGAoS9s1PLqnC+AzhyxOLjhqGLWCxOH5efGYCljO9+KX7G/7VXw9/wCChPxI/bf8Nfs5a18a/hX4Q/bj8E/HDRfg94J8YfBuz8bfFPwhrn/BPnSf2bPEHxX+H+j+O/iF4Q8KwePfhR8S/tbR6H8RPEPgHWdf0h9c1Xw3eXsn9lHU8OE6z4ewGHp4vBVK9bGVvH/JIrC+wnicgo+InEfg9xNw/nsXUr0MPLLc9/1E4j4czqGFxFXM8vw/EVbG4rLp4SrjFUriDDrO8RjI0KuHgocPeCOL9tjHVhQzbHeH3EfjV/bXDs/Z0a9eOKwWWcccKcQ5XiMRQjleKxmQ5dl9LHU8RQvhPuX/AIJSfAf40/Bb9nz9o/T/AIzfA1P2efEvxh/bK/as+OnhL4SJ4r+Hfi1/DvgP4weL/wDhI/Btvc6r8M/Enibwfb37Wlw0Wo6dZ6rt0+/iuY1jW0+zTS82e5fNeEnB3BuErYfH5zkHhlxBwti6GDdWngaOZ1+K+OsdgcBl+Jx1HBKtl0cuzfK/7PxNSnh7YKrQhjKWCxlLF4PDThq7r+IHGvEk8NUwmW59xRwvm2CrYj2f1vG4fA8AcDZNmOZY/D0KuInh8yxWcZPmlXMqEqld/X/rM8PicwwtTD4/FfLf7HsH7dnwg/4JreB/2HdR/wCCb3xb0f40+Cf2V/H3wt03x98WvH37B3jf9lnUviPbeBvFz+FbPxrpHhT9r/xf8T9f+Hfi3xDJpPhu/tD8Irtp4dXKeIdM03QhqeoWfZx5Uq8SZLiI5ZSoxxNLgzhLKHgc0w+FxM8ZXyHhnIMizbC4OhVhjcprYzEfUMdUyZZxUo5RWrLCf2tWw1CdaEe3haNDIOKq+MxuJrVcBivFPi/iSOPyeti8LWw2U8UeI+d8R4HH+2l9QzLDSy7Ls2w+JzFYGEs0oPD4qGU0sbjIYWFf8sfGn/BOP/go/wDG/wAPfGqef4IftQNL41/4Jaaz+ynoA+P3xG/4J5fD+/0H4xRfG/4IeNI/h98GPhl+yvr/AIZ+Gnws+CelaF4b8TP8MLzV2uLsDQLuHxC2iJL4YfxN6mKhg8ZmnEM45nmuHwWf+MP0beLMNn9fGYnE8avhrgLxF4kzfijiHPcyn7fD0eKspybPYZtTy/LsHWp+0pVPqE8xzTF1cmwXJlOKxGEwHC1LF4LAQxuScJ+OGWZllOX4alR4Nw+bcbeF9PIsmy7IcI5LMMVlOYZ9llHLcVjswr+0nRxeXVMRHDYPB4zMT6q8bf8ABMv9sT4bfst3P7J3w78GePPHngr9mH9vj4a/tj/C/wCMXw9+JHwK8JftCftcfC/xLf8AizxF8QPDvizX/iHO+g3n7XvwW8WeJW1az+Ivxg8N6T4I+K1v4U+Ht9Z+K7DxImonQ+CGPk8X4b5vi8HWwEuApcYcE4nLOGKeEwtD+wMdwfneR8KeIPDGAqThgsJOdPPYYHjPh2pVy7Nq+Yvi/Ocpq4qWdYGrPGlgnHA8dZbTxNHF1OP+HOFc7+uZ9OvXeE4pybinhTNuIeCs/wAXh6axNXK8ypcLVanCOaYOnmmWZVgMyyvIs3o0MvyWrRxP6l/8EufgF40+FK/tR/Evxz8Nf2nPhvq/x++LnhrxUD+1x8avgd8UvjV48g8J/DvQfB8fj/xZ4X/Z28OwfDD4W3+oR2Mfh6PQ7Tx98R/EGu6P4Y0XXfEd/oF7Kmhwd8HTwnDGU5PB5dTnTzzivPquCy6GJrRwcs/r5bGMsRmOIhhqdTFZjHK1m2MyvAYOWByvHY/Fz/tTM8dj8csJzT9ri+Isbmc4Y6cY8OcNZBTxuNnhqTrxybE8Q4yWFw2CoSxFT6nl087lhcNmuNxUcVmNJRw0MtwOX5XgK2P/AFerzjvCgAoAKACgAoAKACgAoAKACgD+Yf8A4NYv+TYP+CjP/aYT9rv/ANV7+z1QB/TxQAUAfy8fto/8E3vHGv8Axa/4KGN4V/YOH7RXxb/bW8U+APiB+yX+2laeKvgppSfsZ+P9O+FPw4+G19q/iDXPiD8Q/DHxi+Dt58M/Fvw6tfi3pvif9n7wd411b4madPpPhHUQdS0Cw05PO4YwmIy/C5DlGBxUuF80yPxYxXGGJ4x5VUWN4SzbjTBcaY/DU6mB9vmuLr4WjjOJ+GFwdjsPSyLHRx8Ma8T9Wz3iGpge/NsRha2Y1s6x+HfEuT4zw3o8K4ngx2befZdgeIsqouNDMJUcnp4POsHi+HsRPiKniVmmT4nL8bJYZVcFk8sf0X7QX7CPxG8d/Ff4k6B4V/4Jy+GtH/ao8b/tSfs+/F3wR/wVd8KeK/hPcWWgeCvh3qHwkufFfxE8TeIfGXxQH7Sfw/8AiZb+F/Bniv4fX3wT+FXw0uPhh44i1TTZvtiaHrniy90/3eGauEwnEHC+YYLCR4PyzIPEXiziribKYVHVwmfcNZtxFxDm+JyLLa+CjiMXntPjnJ8zw+TZplfE31XA8P5ljM4xtKawGDyeeL+ezbC4mXDGb5fmGJfF+Z5r4U5RwflONqOVDFZdxlhOFKOSYfO8fTr/AFbC5PDhPiSnHivLc+yKWJzfNsvwWXYCvCebqvSh+k/x8+Ofxm+JfgnxFpXhL9iPxP8AtC/BPTPjj8Wv2c/2nfhLB4u+GenfFnxr8MNL8NS2el/E34GN4g+K/gb4ZeKfD2oeKryw03xZ4U8VfEDw34vtNGbXdPTTLXxVoV/og8Gph8Nm2CyOpm2XVcXkfEWT5/ilQoSpfX8j4p4Z46rZPkdLOsPXrUKdbJczXDObY+OMy2tiJ0o4/hnMOXEZZVzH2f0Sq1MvxOeUMtxsaGe5FjeFvY1q8a1HL80yTiPhHL8+zyGArxw9WvRznLcNxLl9DDQxlHD4PF1cuzqhSxMalbKcTW/LSP4Of8FVPgD+xb8Jf2Vv2cv2YvjFoXwu+Jfxz/aG8Q+N9I+E/wAe/wBl/wD4aH/Yz/Y11vxdcav8Hv2Yfhr43+Nnx18MeCj8UdZ0jVrnSrr4k+G/EvxO0r4K+H01DSvCF9r+tWHhXW7Tvx8KmbS4QyTiyrWz3A5DwDgsLxhmmWYqpQp8dcSQzXMoZVw1VzOp9QzylkPD3CzyjJeJc6p5bl+acV/2XhaWW4vBxzLNMxw/FhJ0MBPjLOuH8NRyvGZxxbhsRwpl2a4WniaWQ4CfD2UUuJuK6uV0niMqeZ55xfhc54hyHh2pjMVl2Wzz6rXzihUWAp5Ni/tvxX+zD8Q/ih+yL+wj+yn8O/2Q/EX7Ln7P9r+0V8Pl/ae+BPiv4jfBnxPrfgP9m74K3fjH4jwaT4p1/wACfE/x1oXxJj+NnxO8HfDS08XJ4X8T+OPE+u6T461268dQwyz+KZrT2KmLlifELhHP8wxOHxGV8OZXmvE+G+pYZ4TAYDi7IuG45R4Z8OUcrVCiqOE4YzjG4PP8qWDwryXLq3BOWUoYinD6nTreXClUwvB3GuVYOli3nGf1cHw/9cxmNdbMcyyjiziHLsR4l8S1MyVZzePzPhivxRlOLljK1HMcRis6xGIwuHq2pSPhv/go6oX/AIORf+CHaqAqr8D/ANuRVVQAFA+AvxbAAA4AA4AHAFfK5628rxbbbbdFtvVtvE0rtvq2fTZDGMMzwcYxUYxVaMYxSUYxWGqpRilZJJKyS0S0R/QFX54foYUAfn5/wUN/Yr8cftx/Dv4cfDjwv+0G/wADtC8G/FTw58T/ABbo978K9I+LvhH4sHwa51Pwp4R8feE9X8U+E7XV/CWleKYtN8U3Og3t7e6Jrmo6RpsGuaVf2duIaeXVK2W8S5NxHTqKpPIqGZzwGEqU4uFDOsbSoYbA8QUar5nTzLI8M8w/sqfs5rC43HQzOi6WOy/BVqc4+EMdw/nGRe/h/wC23g8NjcbRnarUyWnKtUzPI5RsmsFnjeEoZlOjVoV6uX4fEZa5ywWZY2lU+V/2Jv2Qv2tvg5/wTf8A2o/gF8ctds/G/wAWviNr37bt38O/DNnoXw+8IpFb/Fvxr8WNT8LXJ1bwz4z8Q+GXX4p6h4jtviFBb6vrOmP4Ct/F8Xg3V1tT4cuJl83jGjHN/DDh7h7KsulSznBeFeRcO18DLG+2eCx2F4YwOX0uG5YvEexw2KqZBVo1MtqZ3CvLD5xKLxynGnKLfdwNOWSeKmZ8RZrj4PIq3iZg8+p4ungvZRxWCoZnhsRjeIoYTDOtisLTzHDQoqGSPDqtgFgGqcKk8Xyx+xP2fda8Xfs5fAf/AIJ4fs8+Ovht4jn8a6/8I/ht8F/Gk2i6t4R1PTfhX4t+F/7Op13xBL4pltdfmfVtFbU/BGo+FINa8HL4i0tdbvdJaa8j0/UrO8m/RONsxwPE/iX4h47K8TGeWYzG8bca5fmFWFajTxuX/wCueUYHCYaGHq04Y2hisdT4pw+Mo/WsNQpUqeEr4fFVKGNq4TD1/juGsJish4G4ToY6i44/B4bhLhnF4CFSlOrSxVbJMU8VWjWjN4XEUsvnlNVYilha9bE1KM543DUa2BweOxOG8l8Q/sw/ELxV+1p/wUI8aeIvhjoHi74P/tDfsRfAL4IeD7XxX4o02w8MfEjxV4Vuf2oI/HPgTxDDod9f+NfDOi/YfiR4TtNT8QzeH7eJ7PXppvDs+qX2l30Fp+c1cPN8Ccd5S8O6+ZZp4i1uJMpwUcVLCVcVgaXhzwHk+FxmHzGlzQy7FRz3IsdQwlSrUpYrC4nCUsc6UcLKhXqfYU63Jxz4dZzCvPD4DIuE8xyvNcfDDUcXLAYzFcdPNoU/7PxMoRzFSyuTxMqSjPB1o3wderGpOVM/FnxB/wAEsP2q/wBqXwjfSeK/A37UXgSb4Mfslv8ACbwH4G/bA/aT+Dnju/8AF3xKi+MPwI+KI+FXwi8W/s+6re2+ifBTR9J+Bdx4O0/43fEy20j4xeMLzxnoGreIhdWfg6GSy/QJ5zg8FnmYcY1YUOJ6uZcY+GmaV8BUy+ngOJOIOHuGeI86zzivFcTRqVIcNYHO8fh8zwuGyTJMoxEMonmlLO8bmOKwtHMcPjMR8PHIamKyzLeEaanw5hMuyDxMy/D4vDV45jwpw7mXFPAGYcC8L0uHsPVpT4gzTJsLLOMTmmbSzvDVMVgsoy/KcnyyhOtUzDC0b37Xn7OuveBP2Pf+CtHxq8C/sb3v/BPv9njxV/wT70X4at8Ab6T4IaVc/Ej43eFPEniPVtf+Mkvgr9nrx98Rfh7pMei+FdU03wFa+ML/AFu38Y/EKPzL3VdPTTNG0a6u9MrxSpYDMMHis4WcSzXjbLM54cwihjI/6uZRhMjxOAziUqOKoUcNlNTinG1sqqzyLKZ18Jg48NU8ZiJU8XmEqazzLCyqYnKcVRyh5bWynhPiLLeJcxeIo1v7fzHM804fxeR4eOIpVqmKz2HDVLLeIqyz/OaWHxtaXFk8Jh4zhQxfJ+z/APwTG/5Rsf8ABPX/ALMd/ZN/9UL4Br9Rw/8Au9D/AK80v/SInz62XovyPuKthhQAUAFAH4e/t4aL+2n8bv2i7T4V6p+xb8Yvjd/wT+8E6Z4T8Saj4Z+EPxm/ZU8DSftQ/ElJo9al0L4vv8Wvj14B8Yaf8EvAl3Fp8D/Dmx8PWa/E3xJbXdx4r1W68GWVlomteRlLxKzrE5zm+W1KssjzTC1OC8DKtg6mWUcThKVHER4wzSgq0pY/NsHmLl/q3lmJUcvymeDo53iqGMzSeCp5T1ZtpleDy3Kcb7JZxl+NhxZjqCr0M0p4WvXrYSPC+VV5QprA4XMsvi62f5zhKk8ficJjf7Ey+rgaX9o4jF/P/wC05/wSv/bL8XfHvwx+038Jv2jU1TxL8Rv2vf2bfid4m8HeLPgl8J73xB+zf8Jfha2qyeHvD2h+NtT+K9rp/ibwN8FF1O+mk+Hfg2xhHj/xHrWq+JXj1fU5TfH0+G8JPhvifJ4V8yjneWUeJvEfiDO+I4UKmErZtis98P8AjHhrA1sZSqxeZ4ynmWW4/B8C5GqtFf6q4TOP7ajhML9WzL2vFmdWnnXDma1KWWvIsZU4I4H4cynheVSjiYYKOW8ccE8Q5phMNisPUnluAxFPMMsxPF2b18PWlQzmeRYfIKWKxFCWVqn+3Gn+PNV+L/hn9pHwTZeCvEOiav8ADzXPFXwhsbzWbnw9/Z/xB1G4+Gvh3xFaeJvDF1pmr31rbaLeS+MoNFlg1qbTdS0vWdL1Wz1SzszbZPy/GeAxnEnhrxLDK8L/ALfxLw74g5PlmVTxFBVlisDj+JeEcLCpip1Y4JQzHF5Z9Zw9WWJUKFDEQpY+WFxlDGYfD+1w/iaWT8W5NDHYlVaGUYvhHM8dmdOlJUpRxdDAZtio/VIKeKo18FTqNVsPKjzVoujisD9ZwOLweJxH5Iaz+yn8e/AP7IX/AAS3tF+CHx9vPjV+y78G9D+G/wAR9Z/ZN+M3wJ8K/tG/COfU/g/4e8NeJvD/AIbh+MOrXH7PvxZ8A+JvE/h3TdC+IOnaj4mll0tbHQfGvgq4vbnR3uIfsOJsT7fjvMc4yyOPqYPNuF8ZklXE4HEUsLhcznDHcOY/B5JxFRxnsMXhspq1cDjcZg8+yr/hXyXNcHQhQdLB5pi68fnMowjp8KYjL8bHCLF4XjetxHg8PiqUqlfC0amN4upSzrJcXhfbQ/tejl2d0aEsmx0f7OzfKsyzLD42LxuDwWHn8jeLv+CKH7XGu/sranrWj/Hq40j4uWfwW/bNm8MfsreLPCvg/wCNGn2vxI/au8WfE7xd4hsbX43eNfiH4f0iw+L3iPwd4s8OfB7xB8ZLxNUg0c2viPVtB11dI8Q6rNffLZjkuJy7JMJlmAqYPO6+E4Q4B4N5sDhZZThsHl+SYzLM44jwPD1XHVfb4PIsTxQsZm169DDZvnOV5XkmW5nJxwtLCU/ZyvEwxWd1cxxc8ZlGHxXH2ZcZupmDo5jia2Jp5Zg+HeHc0z/B5cvqeLzPAZNlscXSwGFqV8qynNM4zKeV04yhRxEfZdb8F/EP4c/8FiP+Dc3wJ8WPE8HjH4jeE/gF+3RoXi3xBb6DpXhmG61XT/2UfEMD2qaNomp6zpNt/ZEKw6O01hql7b6g1g2pJMftZVfhPphY7C5lwN4g4/BVPb0MVjcqrLF8tSksxrS4qyT6zmqw9WEKmDjmuJVbMo4CUf8AhPjilglKcaCnL5nw8y/F5VkfC2W46j9VxOCyjD4aeB9pSrvLYUsE40MqeKozqUsbLKqCp5dLMITazCWFeNtF13Ff1q1/kufqIUAFABQAUAFABQB/Mx+2X/wTt8a6/wDFb/goDJ4Y/YZH7Q/xV/bO8QeAvHP7Kf7Ytp4o+DOlp+x34/034U/Dz4aXura/rXxA+IHhn4t/CG7+G/iz4e2fxb07xT8A/CHjPV/iRp02l+EtQB1Pw9p+nL+6+HnGVHLsn8NsvXGz4KpcBcY5nmfFWFnhc1r/AOuPCuY8Z1eMK+Ew0cpwWMo53LE4LNc74UnwxxHVwOUUJYieZQrfVc5zith8s7WGrZnjM5xuAlxPleYeH2H4ZqcLN0n7LPsuwOfZVSao5jVo5ZQwmb4XE5BipcQ0K39p5XiMBjH9WVXB5Q8dv/H/APYc+Ifjn4o/EnQfDH/BPPw5pn7UXjf9pf8AZ/8Air4H/wCCp3hbxR8K7iz0Dwf8PL34SzeKPiJ4l1/xj8TF/aL+H/xIs/DXg3xT4DvPgz8K/hvcfDbxzBqWmSG7TRdc8WXmndnBnGWVZZU4XzH/AFxrZLwlkGL43xHEnhZXo5nKnnOCzzM+KMbDh7LI5bl1bKeIMt4mw+b4KGKxPFOPw9bh/G1Mzr07U8Fk6xXhZxl2KqcO5vgMcv8AWzN828Msm4UynN5yVHFZfxdg+F6GS0c8x8MRPD08mXC3EVOPFGXZzkX1nM82y/CZdgq0Z5rHEUofpp8dvjp8aPFvhv4laB8Nf2RNe+OngnwB8d734C/tC/DWbxX4B0Xxz8UPgj4h+EWl6/rvjz9n681r4i+EvAusX+n6n488PaRq3hPx/wCMvBur3NjpPjfS7ZbPxHbaVDcfluT5Jk7fDuMz3PqeV4XiHIs9zTK8XQw2Jxf9hcTZDxZj8lyShxHRp4erWeUZhW4dx1erispo5jVwkcwymtVoTp0M0w9H6epVr4SvmdHK69JZzlMeF8wwVavOdHBY3DZpQwmPznAUqkKVTE4PPMvy7FupgI4+lhMFi61ClVWI/s/Msux9X8kfDX7D/wC0T8KPhV8JvFvhX9mP9pzwHo3gX9q39pPxj8Bvhh+zH+0N+z/Yftd/safsz/GnwpoNtpvwusz8ZfFPiX9mz4k+D/iD4/0HUvEXxK+G158SfEcXwwtPE3hi68Ca7qd94LnOn/q9fjHK8VmWHwGYcT5HnOaYnwswnDHF3EGa5RnUuCuN+IMp4xr5vkOX5xUwWEwHFeFhw1wnWy7Jsp4zwGWYXMK+Z8P1qdalHLs2li8R5FTC4bFR4mr4PL45dl9bjLhTiTJsrxsUswwuNwfBuIyLi7jLJZYatjMNl+Z5xnWNzLFvhfF1HlebZRnGaVsfRoZrKhlkN/8AZe/Y9/a2/wCCePin4TftE6b+zZ8SP2l/EHxC+C37V3gr4wfCX4ffFz4T658TPhX48+Nn7U95+0z8Khr/AI5+NPxL+H/hv4h6baWfiDU/AXxY8caJ4r1m9g8UWi+K9O0zxFodw92vLxJxTw/xdkPEfh5QzzJsmw1LKPB7D8OcS18pzXLuGMdmHh/wlxVwxxLR/s3Lsvx+bZPlGLxHE6zLheFXLZ1v7Ny6WBx9LB5hiKNJkcO8VjsHxHifr1F0vELxAzzMMBjJ4fF8QVeGuMco8O8lwWPh9TnHJsTn+Go+F2VYrNMpw+NwmChiOIq9HKsTUweWWfxlpnwB8Z/svf8ABVj/AINvfgZ8Rn00/ELwT+zB+3I/juDRrwajpGneMvFXwc+NHjPxPo2laiqomoaboet+Ir7R7G/jRIr21sYrmJFjlRR/VngRnuWcRcR8fZhktStiMnw+K4SyLK8XXpSw9bH5fwvwdheGcJmNTDzSqYeeZUMohjnQqr2tD6x7Kr+8hI+I4jeOrYHOcyzHDQwWN4h4p4z4trYCFSnV/s7/AFw45zXimnltStRlOjWr5fSzengsRWoTnQq16FSpQnOlKEn/AFwV/UB+cBQAUAFABQB+A37V/wCz7+1hbeJP+CmnwZ+E37OXiT4teFf+CmOgeALTwR8atH8bfCbQ/APwS1u9+Cvh/wDZ6+Jw+NWm+MvHnh34g2uleFfDvhax+IHhm4+Hvgz4gz+Knvp/DdvbabqkILeHgMtnj8owfBePcsrwWB8X/wDXarn9XlxGEr8I5jnPBXE2b0sLQw1SpjnxHhMdkOd5VgsFWw9DCYiOMyfGf2hTo0sesN9JDMcLlmd5Xxth6jx+Ky7w8pcNT4fpwlTx1TiPI8z46xmRTp1q8YZe8kzSlxXl0cfip4uGIy6WW5jzYSv9Zwftv2b8BN4lh0bxP8P9Q8BeIPDWlfD2z0TwT4M8V6zrXg/UbL4p6Tb+CNEkk8VaFZ6B4h1XWdCsbPV7m+8MXVl4307w1rU2qaNe6haadcaDdaZql76XF1XFcS5TxVjIYb6vmeez4up0splOl7WP1iWJjl+I+sxm8CsPmnt1Vw0HiFiMNTi45hRwlS0H8lw7gocP0eHMpddYrDZRk/D0KuY04zjSdfDKeFxWDdGpGOJdfB08FQxFarGjLCVYY6jDC169WliYUfxn8Cfsq/tPfA79jr/gkz4iX4Ia54++MX7B3jGbXfi98APCfjL4Yf8ACbav4T8a/Cn4tfCfxbF4F8Q65440f4W674s8K/8ACe6N4ostMufH+l6frthp+p6ZZa0mpS2sE3XjMTHC8W8KZ9To4nHYGl4PUfDbOI4OFF4nLsdi+FPDes8aqOLrYVYrDYHijw+o5NjpYSpUn9UzGrmWDhjcPh17T1PZxzDLPEfKnisPgamceK+d8fZDiMWq/wBVzDCUPFPijPMFh608NQxNbByzbhXiPE43CfWKEHh8wp4PB5hHBzlXdDrPDn7Iev8AiL9mX9rr4y/H39izwz8V/jp8YP2jfjJ+1H8D/wBlv4h3fw78Ta34R1bxD4I8JfCb4ZeDPGPifS/Eep+AbG88T+HfBmlal8XLLR/F2u+FV0TXNW0G/uPEiae8Fx4tbLMblXCvBeV5JWy7/XPLXxBT/wBYHCpiMq4czXxH8V8545xWLnOtRw2IzPIeCKmc5Lm2YUqeFcsxzLhFY/JsNWxlLJ6x6lLM8LmfFWc4rMKuZYDhLEYDhTL6+GpTUMzzfLeBOCMJlNbE4ShSlUhgM8z3FU8+y/h9zrwq4XCZvhsPmGKwdHF5nTh5H+zh+xd+3D+zN+1D8KfDekax8YPE/wAP4PiH4I+IXxL+MGn/ABc0nSf2cvFfhPxZ8IviPrH7WOn+OfgO/wAQbW81r41/EX9q3xLYeLvBPir/AIVJruo+HvAx8IaFofxH0Dwv4R1bw1XvZN9UwmPxuAhHHUuG8lfFOTZZDOsR/aVfM+EaPB3CWA8NXlTVTFf2bxPDjfDcScV8d5jGnlFXOsdj+KcbmeLzT/WPKMHDxM5qVMflNLMFRy/DcQZxguFsdiMFk9D6pDIuLKPiPmGI4qoYrEeyw0Mw4Oy/wVp8O+H3BeAlWx1PAvJ8pdDK8Bi8Di82r/Q//Bs1/wAkV/4Kk/8Aaa39tz/1E/gLXx9f+PW/6+1P/S2fomE/3XDf9g9H/wBNxP6T6yOgKACgAoAKAP4Lv2If2Ofh943+Ef8AwWj/AG1fir/wUT/4Km/sg/Dv9n//AIKrft/Dxf4B/YU/ahPwe8Ca5o3gqL4e+LrjxXP8PV8C+JH8SfFfX28Tp4V/tNNWtG1nTNE8GaEttAdMFzPw4/H0svp4WdSlia9THZtkmSYLDYOjLEYrF5pxFnGByHKMJh6EPeqVcXmeZYTDxjHW9S+yO3AYGtmOIeHoypU3DC47G1q1ep7Khh8HlmBxGZY/FV6jT9nRwuCwmIxFWdny06UnbQ+sPgp+yL8GPjP428T/AAwn/wCCn3/B1x8Gfinofwg8S/HXw98Nvj5+0T42+GXiz4p/Djwdd6ZpvifVPhLBffBq90zxzqOi6tr3hvSrzQLDVI9bW98SaIEsXt7s3EXoYiLoZbn+Pp8uNr8MrASzjJcFKNbPsNSzZ5lTyrERytuFathsxxWUZngcNiaTlQWOwdXDV6lGcqftPPwtSnisZw7hueGGwvFOJq4TJ86xbVHI62Jw9LDYrE0K2Y+9Tw9TD4DF0syqRqxi3l6q4mnzxo1FHTl/Y+/ZvtfHtv8AC/UP+Cyf/Byppnj+X4s/s7/A258K6h+248Gr6X8Vv2k/hVqnxq8J+C9Tth8L3a11jwf8N9IuvEPxPgHmf8IfCYYWOoTS7Bq6DniK9DCVaOZeyznxLyalXy2p9bw+OqeE/COF4x4sx2X1Ka/2rLFg8bhsryvF04/8KGf1Y5ZTpwk1VIqV4UcGsZiebCL/AFc4P4mqYfFr6vi8PgeO+Pa/hzw1hsTQqNOhmWO4gwuIqywVRqdHKqU8wqSVNOB9i+Af+CLGheOfAfg/x7df8FkP+DiH4dQ+NLPTrmw8KfFP/goLH4I8c6Zc6tJJHp2ja/4av/hLJc6Vr12Y8xaPJK96dyxmITB4kK2HlRq0qHtKNarWw+GrqGHqKs4yr4ClmNTCy5Lp4rA0qkqePpQ51h61DER55wp+0dQqKaxcuWpCng8ZmGEnVqQlTp1I4DMq+WLHUZStzZfjqtGOIy7EyUFisJicLWUYusoLuZP+CD2jw3w0uX/gtz/wXsi1M2b6iNOk/wCCk1ql8dPjlWCS+Fo3wfFwbNJ3SF7ry/IWV1jLh2AOC97n5fe9m6SqW15HWclRU7fC6rhNUlK3tHCSjdxdtH7qg5e6qjnGm3opulGMqihf4nTjKMpqN3CMouVk0Q/8OJtA/tC+0kf8Fvv+C9DatpllHqOo6Wv/AAUps21Kx0+YMYb68sF+EBura0m2N5VxNEkMm1tjtg1hiMTRwuExmOr1IwwmXwqTxtd608MqVCWJmq0lpTmsPCVbkk1J005pcupUYSnUoUYxbq4lXw8PtV4+0VFypLepFVWqblC6U3yt82h4p+zz/wAEo/hL+018HPhp8dPhx/wW6/4OCLbwL8X4tWuvh4fF3/BRG38N634msdK1nVtHW/07R7j4Tyz3Nrqi6RNrGkNA8st3oVzZai0UKzmOPvrYWvh1lqrQdOtmfD2Q8S0sK/8AeqGXcQ5Hl3EGEji6KvKhicNgc0wsMwo+8sHivaUJ1JOHM8pVKaxGcYeNSFRZJxFnnC+MxNOSlhJ5rw9neP4fx8MNiNI1qMs0y3GUcLVXL9ZjS56cbNHvh/4IH2yrK7f8FrP+C+6pCSJnP/BR6MLEQAxErH4OYjIVlJDEEBgehFc/Z9G+Veb5uSy7vn92y15vd30L6tdUrtdUrXu/K2t+2p84ftSf8Euvgx+x/wDD/TfH/wAYP+C3H/Bw9J/wlHirSfAHw68B+Af27dd+IfxT+LHxG8QLcPoPw9+F/wAPPCvwO1DxH4x8W6rHZ3lzHY6fafZtP02yv9Z1m90zRtPvtQtuWeJf17AZVhcNiswzbM/rcsDlmBpKri62Hy7DvF5pj6nPOlQwmWZVhE8TmWZY2vhsDg6bpQrYiNfE4alW6KeHUsLjswr4jC4HLctpUq2PzHG1lQwmH+s16eEwdHmtOpXxmOxdalhcBgcLTr43GV6ihh6FTlqOHnX7Lf8AwT4+FH7U3if4ifDiy/4K1/8ABzd8CfjL8KtM8L+I/GvwS/aW/bMvfhR8S7HwX42m1S08H+PtLsZfhVrXh/xP4L8Qajoet6Rba54Y8R6xFY61pN7o+tR6XqSR2svqwwvtsvqZnhcThMZh8Lmf9iZnHDVufEZRnE8JTzChl2Z4eUYVcNWxuX1YY/LqyjUweZYVVamAxOI+rYpUfNqYpUMdh8vxNHEYatj8ur5vlc69NRoZrluDxNPBY/FYGqpSU1l2Lr4fD5jQqqji8DUxWEeJw9OGKw86n19H/wAELvDE01hbRf8ABcb/AILwy3Gqz39rpcEf/BS/T3m1K50p5I9Ut7CJfhGXvJ9NeKVL+K3WSSzeORbhYyjAckP3lvZ+/wA2Hji1ye9fCz5eTEq174efPDlrL93LmjaT5lfql7ik5+4oVlh5uXuqOIabVCV7ctZpNqk7TaT93Qtyf8EH9Hi1ODRZf+C3P/BeyPWbq1mvbXSZP+Ck9qmp3Nlbusc93BYN8HxdTWsDuqTXEcTRRuyq7qSASPvuooe86MYTqqPvOlCpJwpyqJXcI1JpxhKVlKScYttWCXuqEpe6qs5U6bloqlSEPaTpwb0nOFP35RjeUYe80o6njPwd/wCCSfwz+Omt/G7Q/AP/AAWv/wCDhG4l+AHxn1b4CeOtQ1L/AIKErp+lXHxG0Hwx4V8U65p3hu8b4Ryf21aaTbeL9N0u+u0jg8rXbbVNNETNYvI6wreMyfKs8pRlHA51V4hp5d7VclbEQ4Z4mzrhHMcVGk7v6rLOuH81pYStdrEUMP8AWEownG9YuMsFmuMyaurYzAZfw/mOK5fepUqXEuT4XP8AK6Uqmn+0yyrH4DF16Vv3UMbhlzSlNqPu3/DghP8ApNN/wX8/8WND/wCc3TJD/hwQn/Sab/gv5/4saH/zm6AD/hwQn/Sab/gv5/4saH/zm6AD/hwQn/Sab/gv5/4saH/zm6AD/hwQn/Sab/gv5/4saH/zm6AD/hwQn/Sab/gv5/4saH/zm6AD/hwQn/Sab/gv5/4saH/zm6AD/hwQn/Sab/gv5/4saH/zm6APwm/4IE/8EpF/al+A/wC2l4nP/BSP/gq/+zp/wrr/AIKR/tGfB8eHv2WP2wh8IvC/joeEfBvwb1D/AIWh8RtJ/wCFdeIf+En+MPif/hIfsPi/xr9osf7a07Q/D1t/Zlt/Zu+cA/dn/hwQn/Sab/gv5/4saH/zm6AD/hwQn/Sab/gv5/4saH/zm6APlHxJ/wAE4v2ZfDX7UXw4/Ywf/gvp/wAF4dd/aY+Jem+J9fsPhP4W/wCCkVv4h8S+E/CvhLw1d+KNT8W/Ee2074Qy/wDCA+H7q1tobDQbjxGbK68SarqFpbaFZ38MeoXNi8qTzqvnlHLbYmPDeTyznOsTBr6pgaCznJshhg6mJv7Oea1cfnmC5ctpOeKp4ZVsXiKdChGnOqsxayrDZXice1hlnmaUsoyihUajisxxVTA5hmU6mFwzaq1MFh8FleNr4jHcqwtN0fYqrLESjSep8Q/+CZH7Pnww/aG+Bv7Kfij/AILwf8F9f+GgP2h18U3fw2+Gukf8FDLzWtcm0HwZ4a1zxTr/AIs8Srp/wVmt/CPhWGw8PanaWGteIZrC31vV4JdL0UahdWl+tmsu/wCFXMM1y3AJ18RkeR1OIc4lFP2GXZbDH5bltKWKxD/dU8Ti8bm2Bo4PCOTxNf2yqRpqkud1jYvLstwubYteyweOzjC5FgG2vbY7MsVGpUdLCUL+1r08Jh6VTE5hiIRdDBUIxliKkJVaMKnDftZf8E/fgR+x1d+D9A+IX/BZb/g5W8feP/HWl+JvE3h34U/AL9r3xv8AG/4nzeBPA6WUnjv4kah4P8BfAbVL7Rfh94MXU9Nj1zxTrDWNgb3ULLSNLOpazdQafJwTzPBUcTjKFet7ChlOWwzriDMqsKiyrhrJKtethqGbZ/jlGVLL8HicRh8TSwqlz4nF/VMdVw2Hq0Mux9XDdcMBiamHw+IhGDlj8xjkuTYT2kI47Ps7nQeK/sjJcLKSqY7G08KnicTycuGwVGVCWNxGHeLwccR4l8YfgL+xh8INP+H+sx/8Ft/+Dlz4v6H48+B2iftP3Wtfs/8A7UvxO+MmmfDb9mvxEsz6R8dfi3P4P/Z6vG+Hvw/vUs9VeCfWo116ZND114dCkTR9QaD08XTeX51nWS5jKnl74czDLcp4gzjFVIQ4dyjM85lNZRgcXnsJVMvdfMqNOeNw/wBWq16cMs9nmmJqUMur4fE1eHBSeZZdlOPy6E8ZXz+WZxyLJKMWuIM2nkksNSzqGGyer7PF055Visbg8vxkcZHDNZpiYZZR9tj4VsPSPir8B/2KvhH8RZvAWsf8Fwv+DlDxXo/h/T/hdqvxT+Mnw1/aw+I/xB+AnwIsPjXa6ZqHwpuPjf8AFzw1+z7e+Fvh8njXSta0bWrEX9zM2maHq2m614hGjaXeQXb7YPA4vF51WyGVCpgsZT4sq8A0KuYx+pYDH8dUKmHoV+Ecux1blw2LzmjjMZgcvrRpz+pUc0x2FyyrjIY+csPDnljcN/Y2DzzDVf7RwuN4WlxzSw+XQnjMyhwZGGMqy4mr5bSi8ZRy32GW5niYQnSWYVsJluNxVHBVMPR9pL5R/bU/4JWR/Dz/AILZ/wDBKz9nJP8Ago//AMFV/HyfHL4VftVa6vx7+Iv7YA8U/tH/AAkXwR8I/iJr66V8DfikPh3YjwFoXjEaT/Y/jix/sPVh4g0DU9W08TWn23zo/Fzeo8NgcTOVGlUlTdNOjiKfPTbdenBqcLxu4t3SurTSfQ9jJ4wxeMwqp16kIVoznCvhqijPkdCpUjKnUSkuWaSV0mpQk0t7n7Bf8OK0/wCkxH/Bdj/xYMP/AJ0VfG/2t/1Lcp/8I/8A7ofaf2T/ANTLNv8Aws/+5h/w4rT/AKTEf8F2P/Fgw/8AnRUf2t/1Lcp/8I//ALoH9k/9TLNv/Cz/AO5nC/Ez/gj18OPgz4E8TfE/4sf8Fvf+C2fw7+Hng3S59Z8UeMvF/wDwUdsdC8P6JptuBvuL7Ub/AOE8NvGXcpBbQhmuLu6lhtLSKa5miiflxfENDBUfbV8uyzWSp0aNHLqlfE4qvO/ssLg8LRlPEYzGV5Lkw+Ew1OriK9RqnSpzm0jfD5DWxVVUqOYZrKXLKc5Tx8KVGjSguapXxFerGFDDYajC9SvicRUp0KFKMqtapCnGUl8fa5+yl+zPo37LXwU/a8tv+CxH/BxV4s+GH7RWueFvDXwY0LwD+1h4v8dfFXx/r3jMa3L4e0jQPhf4X+Cmp+LL7Ub2y8PavqLWUFjJdW9jaPLcQxuDEPZx0swy/O8t4dxGRZc83zPLYZtTwlDA/WXhsA+GI8XYjE42pQq1KWHoYDJpKpj8Q5yw2Gq+5Ks4NVH5OXrLs0yfOs/wmfY95RkeZY3KsTjK+P8AqsMRjMHxpHgGFPAwxNKlWxM8fxHUo4fLaCpxxWKo1qdVYeMuenD6U+En/BJnRfjD8KLf4uaV/wAFSv8Ag4/8EaZcRa9Mvgv4t/tU+N/hb8V4x4fuby1nS4+GPjL4GaX4vgl1JrN5dBik01X1u2ns7jTxNFdws/HnGZPJcNUxNXL8mx0aeXSzF0snw0c2xMqcadSp9Vp4fBVatWeYtUnGOAjF4mVSdOChzVIp9OVYBZtiHhqWPzzByWPp5f7XNa9TLMO51IYeaxKr4yjSpvARWJjGpjVL6vTnSxEJTUsPVUfjjwN+z9+z54v+KPh34Sa//wAFM/8Ag6c+C/iLxP4Y+IHjXTdV/aE+Jfxv+CPhBPCXwt8Pt4m8d+Ir3xV8QP2d9G0q10fw7pptFv795Tbw32qaPp7yLd6tYRT718bDDZbxBm1anwvDB8L5K+Ic596hPEYfKvrlDAxrwwlOvPE15VMTXjTo0aNKdWu6dZUYTlSnFZ08HOtjsny6jU4oq4rP88w3DmUxhDEcmLzjF0cTiKGDp1nQVL2ksPhMTiHedo0KNStK1KEpLR+HP7P37IvxA8P+P/FV/wD8Fnf+DiT4U+HfAXwQl/aaTVfjR+1X44+G8Pjv9nSOV7dPjR8NINa+Bv23xn4PnuTZW0dtYWyeKkn1nw/Fc+G4H1/RxeaZjPHZVg8biMbkmW08blWcZHw7m+QwwSr8QZVxBxPUr4fhvJcZldCrUrf2jnuNweOy3LqOHeIVTNMBjctqzpY3DVKCMDhsNmePwGDwWb5rWw+bYfOsXlGdPFujkGaYThv6pLiHF4XN69KnhVhsmw+PwOPxlfEyw9N5Xi6OaYeVfL+fEw+bf2tP2TfhL40/YK/bx8V+Ff8AgpJ/wXh1X4hfAL9n2P4l+Iv2aP24v2hfFOgaH4w8E+MYb9/A+v8Ai/4X+KPhPoZ8cfC7xlLoeuWLDT9ailt9U0W/0XXk0bV7R7KvQoQxMHSxDweRSp0M6q5BmTwDoVsTk+d4fC4XHVMtxyo1qn1fEywONw2MwlePtcFjqE5zwOKxP1fFKj5Varg6tP2dPH51L67kzzzKamLdang87ydYh4SePwDrUabxFCjifZ0cXQqRo4vCPEYOeKw1GnjsHOv9ifsKf8EeV+Jv7EX7HHxJ/wCHo/8AwWK+H3/Cwv2Vv2evHH/CBfDH9toeFPht4I/4Sz4R+ENe/wCEQ+Hvhb/hWN//AMI14H8Nfb/7G8J6B9uvf7G0Gy0/Tvtdz9m85/0SjheajSl9ZxcealTfLGtaKvFO0Vy6RWyXRHgqOi1lsup9U/8ADkFP+kuv/BcL/wAT6H/zpq0+p/8AUVjP/B//ANqPl/vS+8P+HIKf9Jdf+C4X/ifQ/wDnTUfU/wDqKxn/AIP/APtQ5f70vvD/AIcgp/0l1/4Lhf8AifQ/+dNR9T/6isZ/4P8A/tQ5f70vvD/hyCn/AEl1/wCC4X/ifQ/+dNR9T/6isZ/4P/8AtQ5f70vvD/hyCn/SXX/guF/4n0P/AJ01H1P/AKisZ/4P/wDtQ5f70vvPhL4r/sr/ALN3wc+KGtfDHxV/wV3/AODhC/HgnxB4E8KfFn4leE/2pfGPij4PfBLxN8Tn0tPAehfFr4kaV8FZtB8Kahry67oN1LGJL5PDmna9omq+LZNA0zVbK8mxymlTznG4fBYPFY5fXs8qcL5ZjMRUlh8vzXiilCi6nD+XYupBU8TmKrYnDYC65cE82xFPJli3myqYKmZlH+ysLWxOIlKpPC5JU4nxuCwl8VmGA4apTxkamfYzB0VKrRwEYZbmeKUbPGVMDl2MzClhJ4KksRL6i+L/APwSk+FfwC+HPij4t/GT/gtf/wAFn/h18OfB2my6p4h8V+J/+ChdtpumWcEakxQRPN8KQ99qV/LstNK0mxS51PVr+a30/TbS6vLiGB+PNsXgckwdTG4/HY6EI3hSo06kq2LxmI5ZTp4PA4WEHWxeMrcklRw1GMqk2m0lGMpLrwGX4jMq8aGF95uPtKlapVhSwuGoJr2mLxeKqONDC4OipKdfFV6lOhRh79ScY6ny74g/ZS/Z+0f4Wfs4/FDRv+Csn/Bw58RJf2sfCcHjr4E/DH4YftVeIfHPxc8Y+Ev+EX0/xnrHiBvBWi/COWTRdJ8L+HtW0y68S6lrV/YWOnXOo6dpSXNxq2o2Fjc+hmWEqZVnGJyOvPNa2PwGWVc7zSOC9pjKOU5PRrYLCzzLMK1CnOFKhLG5lgsBhqVP2uLx+Nr+wy/DYp0q7pcOEqUMZlss2pYmnDBPOZcP4SdeqqFTMc5jVzSEcBgKNVRrVqs6GS5pj5TlCnRwuX4KtisbVwtNR5uZ8Rfs7/APS/Anw9+J/hL/AIKXf8HOnxl+HnxJ8H6h4z0rxj8DviR8cvinofh6z0bWNV0DxBofj+58M/s7XLeAfGHhvWNE1Wx8ReE/Fcel63o01jcC/tIVQmuTMZ4bK6ld4vG42OApZNlXENPO4VefIcZkedZf/a2XZrgs35VgsRg62Vyo5hOpGqnh8LicPUxMaLqqJ0YbDVsVTh7OFZY3+2c14fxGTTjKOd4HOMlxNHA4/A47KrPF4epHG1ZYTDzcHRxtbD4n6nUr06Tm/lTUP2HvBnxd/wCClH/BGPT/AIef8FDf+CuGv+Bv2wPhj+2B468K/Gz4t/tKappP7Ufwm0LwZ8DfEXifTj8GvE+tfDfTtS+F+nfEiCyTTfG1vc6Bqo8YeCNREFvJa21/DeH84+kDVxHBHAefYzFZblOe18LheHsTPKOJMOs4yqazTMsjqU6GYYFVKD+tYOnj4Tq4WpUp1sBmmGVOvCNbC1KRhkuJoZpUp1cPUxMKX1rMsJ7Tlnh6qq5bicXga8qfPG7pTr4Wp7Kqk4YjDyhWpOVOpCT/AKJP+HECf9Jkv+C8n/iwwf8AzoK/z9/4jJ/1arwZ/wDEG/8AwofWf2f/ANRuYf8AhT/9oH/DiBP+kyX/AAXk/wDFhg/+dBR/xGT/AKtV4M/+IN/+FA/s/wD6jcw/8Kf/ALQP+HECf9Jkv+C8n/iwwf8AzoKP+Iyf9Wq8Gf8AxBv/AMKB/Z//AFG5h/4U/wD2gf8ADiBP+kyX/BeT/wAWGD/50FH/ABGT/q1Xgz/4g3/4UD+z/wDqNzD/AMKf/tA/4cQJ/wBJkv8AgvJ/4sMH/wA6Cj/iMn/VqvBn/wAQb/8ACgf2f/1G5h/4U/8A2gf8OIE/6TJf8F5P/Fhg/wDnQUf8Rk/6tV4M/wDiDf8A4UD+z/8AqNzD/wAKf/tA/wCHECf9Jkv+C8n/AIsMH/zoKP8AiMn/AFarwZ/8Qb/8KB/Z/wD1G5h/4U//AGh+fHx0/ZT/AGZP2fPiR41+HXjX/gsX/wAHImsRfCS28GXnx8+I3gD9qjxz46+E37O9p8QYorvwlcfGjx7oHwMudL8KLqGkz23iG+jtV1efw14YurTxL4qi0TQrq3v5fteGuJs+4qw2AxWA8LfATC086zivw7w3HN+HMFlVTifP8PLC0q2UZDHGZxT+uYqOKx2By5VZuhgqma4ujldPFzzD2mHhnmOD/s2neeKzXF4mOR4jievl2XVJ4/M8Nw3hauY0q2d18Fhqc60MJfJ85nQoxUsfi6OUZhXwmDr0aHPL17xV/wAE8/2bPCP7TXwf/Y8vv+C7X/Bc3Uf2iPjbpHi3xH4S+HGgf8FEoNa1fTPC/g7whqfjXUPE/jNLL4TSf8Ijomp6TpN3F4ZudYEEvia+jmi0WC8gsdTubHgyzjXiHN8l4q4hwng14P8A9i8GYTC4rPcxrcCujhqNXGZ7lHD9DL8PUnmaWKzNY3OsJVr4OjzTweDUsRi3QVXBxxSr4ajh8Jk2NqZljFQ4hxywOTNYtSlmEv7MzTNp4rDwUL1MBSwuU4mNTGr9x9ZnQw8ZSqTkobv7Sn/BMP4Wfsr+FvC3iL4i/wDBY7/g4W1zVfiD420z4bfDL4d/DT9trWviH8Tfib4+1ex1LVrXwr4I8G+HvgxPfanew6Jouta/qt7cvYaLoehaPqWr61qmn2NrJNXDkHiRmHEmZ/2VlnhP4JuvDAY7NsZXxPB1HCYHLcnyuNKWY5tmWMxGbwo4TAYR18NSnVnJzq4rFYTB4enWxeKw9CpvUy+FDBYzMsTmmKwuBwLwdOtiK+M5YyxWY4ull+WYDDwjTlWxWYZjjq9LDYPB4anVr1ZOdVwjh6GIrUfIPEf7If7IPgj9l7xj+118Qv8Agu5/wXm+Gvwq+Hup+J/CvjbTfiP+3hqvgf4leHPiV4PlntNc+EN/8NvEnwX0/wAVv8VI7+3+x6b4OtLC5vddW4sdV0N9R0G/stWn9StxdxFHPMm4fwXg/wCC2dY7iLD4bG5BVyPg2lmmBzjLcVXnh1mmDxmHzaVFZdha1HE0s1xGJeHWS1sFj8PnEcDiMDi6VFZbl0syxOPwv1vM8vrZRWpUc5WZ15YSOVLEYLB5lha2Mn7OcHh8dluY5fj8sq4V4mObYbMMC8s+uVMZh6dRPjV+xD8MvgjpfgHXtS/4KUf8HU3xL8P/ABE+HOm/FDTPEfwG+L3xl+OHhvQ/DWqW3223h8Y+IPhx+z1r2jeFdbjscX1zo+q3sN1BYsl6wNq6SnWlxdj3mfEeVYvgH6OOT4rhfMsTleZSz7KsryShUxGDrYihiZ4Grmed4ZYzD0amGqKrXpLlppw9pyc8UcOTqjn2Q8OcQ5XjM1xeE4pw9DFZVhaFV1s0dLFYPLsbhXicuowq4jD/AFqlmdCnheeLjicRSxdChKpPC1lH8xPH/wCxN4H+K/8AwU8/4I3af8Nv+Ch3/BXTxd4B/bB+B/7UHxH8I/HT44/tI6tYftXfCzQPC/wl+IevabD8IPFWufDbSdU+GOhfEG30dLXxTZXPh3VF8WeDtauRbTwWurQXY/p/wUrZlLMeMMgzfhzgrhfM8hzPLsLjaPAWCo4HCVK2JyqWNlDGVaGKxlOtjcGqiwmIpuUKuCrxxWCrwjXpVIx+UzbH4bEZU8fhXiMXR9vjcKoZpSqNOrl+a1MsxDVKpGnJ0XiMNVqYeqvcr0vY4ik5U5wb/ev/AIcZp/0mB/4Lof8AiwEf/Okr+hvqf/UVjP8Awf8A/anxf9qf9S7K/wDwk/8Augf8OM0/6TA/8F0P/FgI/wDnSUfU/wDqKxn/AIP/APtQ/tT/AKl2V/8AhJ/90D/hxmn/AEmB/wCC6H/iwEf/ADpKPqf/AFFYz/wf/wDah/an/Uuyv/wk/wDugf8ADjNP+kwP/BdD/wAWAj/50lH1P/qKxn/g/wD+1D+1P+pdlf8A4Sf/AHQ+Kv2kv2JPg9+zH8RPBfwl8S/8FTf+DlL4o/Evx14O8QfEDSfA/wCzr+0L8Sfj54msfBXhrWdH8P6n4n8Q6P8ADX4Ea7f6Dog1vXNO0y21HUoIbW5vZWt45TKu08NKpSr5hmOW0amcVq2UYTJcZmVelSxE8Fg6fENfO8PlFOvjI0Xh6eIxs+Hc4lSw8pqq6WDqVeXksz0OassBhMxqYTIKGHx+Ox+XYL6wqNCri8VlmGwGLx8KFKpWjKosLh8zwM60opqCxNO/W3L/ABS/ZO+Cvws+KOifBmb/AIKaf8HPfxF+JOqfDbwP8V9X8L/Bf4v/ABg+Leo+APB/xE1PXdH8Kz/E6HwT+z9qsnw+1G/1Dwzr8D6V4mSwvbY6Ve+dGvkSbe/D4KOKzrNMkw+Or1Z5PnuF4dzDNYYuE8goZnjKFHGUIPO4p5f7B4HEUMwlifbKisDVhiud0byXIsdJZPlmc1cvyjDU84wePx+X5disMsPnVfC5Z9UjjaiyirUjjf3NfG0MJKPsm1jG8M0qqUX9EfH/AP4JffDH9mrwFZeP/iV/wWI/4L5Pba54l8PeB/B3hTwh+2zrPjP4geP/AB74tuDa+GfAvgfwXoHwZvNa8QeJ9YmSd47K3gWCwsbTUNX1e607RtM1HULXlxMVQxeBy6nUzTHZhmeIxOHwGBwEvrNfEfUcDi80zDEXSjRo4HLsqwGNzLH47E1aOEw2Dw1SpUrKUqUKl4LFTxmGxeNeBybB4LL8FTx+YYvH4f6rRwOHrYnC4HD+35pup9YxWYY7BZdhcJSp1cViswxeHwmHo1K1WMHzXwR/4J1/Bf46/DHxz8VdE/4LJf8ABe/wJovwp17xV4V+MOh/GD9t3Ufhh4u+EPiTwTp9trPifSPiLoXij4QWj6A2maDe2HiH+0vtF1od9oGoWWs6dql5p1xHcGsd9Ry/JaPEdfOW8ir4LHY6GZ0sW50IU8rx+NyrNaFeHs1iMPjsszXLcfluNwFejTxdLF4WUI0ZwqUJ1ShiMbiM3nkFPIcK84VXLqVPALL3Ktio5xhcPjcoxGCdOrOni8LmmExVCtg8Rh51KdTnnRk4YmhiKNL5t8R/BH9k7S/gh8Iv2gvC3/BYX/g4d+KXw7+NehfFvxx4Nl+HP7YlxqGux/Cv4Dm9b4w/FrWtD8Q/DPw1eWHgbwJbWkV1feULvxVrC6npNp4X8L69qd9HYCsZRWW47B4HM8Rj8tVfhXJONMwxmLq8uCyDhziGfDFHKsfnk6aq1sK62J4vyXD1cPh6GLxOGcsficTSpYDKsyxeF6MI8VmH1uGX5fkuNxNHiyfAuBwmGp06lbPeLFDiCvTybJJ+2WGxdXEYbhfPMVh8XVxGHy+pSwcI/XFXxuBo4n6s+G//AATJ+GHxc+KnxD+FHw9/4LD/APBenxJffC7wd8MfF3i/xfZft5W3/CCWUnxc0vUfEXg/wjBrT/DFby58aSeELPT/ABpquippQj0jwv4o8JX95epLr1pansWVYhLO3WqZhhnkPE+N4Pxca9ZRdbPcqwGAx+c4fBcqmsRSyaOaZdhMwxN4UY5hipYHDzxGIwWZQwXkQz3D1cPw9iaGEyjEUuJuHo8VZc6WEfNDIcRjamX5Xj8XCc4Tw9POsVhM1jlcOWdWrDJcyqV4YaEcJLF/RP8AwaveFP8AhA/2XP8Agor4H/4STxX4y/4Qz/gsD+1z4U/4S/x5rH/CQ+OfFX/CO/Dv9nnSP+Ek8Z6/9ms/7c8V659j/tPxFrH2S1/tPV7q8vfs0Hn+UvzFVctWpG7dqk1eTvJ2k1dvq3u31Z97h5c+HoT5Yx5qNKXLBcsI80IvlitbRV7RV9FZH9PdZmwUAFABQAUAfwg/BXTvFHjL/gnJ/wAFW/g7oXgL9obxz4a+Nv8AwctfGzwH8YJ/2YvhP8QvjF8UvBfwO0zxh+zv8Rvir4u0vwv8NfCXjXX4RF4X8CXWgWepSaBeWEWt+INJtp4pmuo7eXzl73GPh7OvWzDB5dlPEeM4qx2PwFGs6mGxXCnDWeZxwlTp4mnTnDCYrEcfUeEo4etP3qMYV8XFKGEq1KXqYeVSlw7x3VwksFLNcRwhjciyvCY6pTVLGS4sx2XcKZ1CVCdWlLE0sLwpnPEOYV6FOanUo4SVKD9pUhGXtPxF/Z8+O/xg1r9oW2+BPgX/AIKjfGD4UftAfBT4HfsV618VP+Ci/wAMfida/GDwJP8AG79qj4cW/wAX/wDhRPh7xt4B8FfETwZ8B9K+AFr418UftAeLtb8G6f4Iudf0T4etH4hlm0u5SL3Mjw9GeZZRhs9wmWQybN/GDwj4hr4qlUoSzjG8P+E+H468ROJcNxRiaVepHC8MV8wyjhjh/g/L8xlhMVjuJuLM9o4LDYt5jTZ42Y4yeBwNbH5HLH4jOuGvDnxehg8uqxqU8jw+f8ZZJw9wfwPiMiw86VOpi+LqOZY/McxzbEZYsVRwXCuSU5Y2rhlRcXi/Hv4A/tgeJ9P+Kfjvwb+zJ+0QPE3jn4i/8FT/ANo3wtpdv8EviTHfaT4r8QeH/A3/AAS//Yc0Sa2/4RoTWGpWPwQ1zxR8b9J06dYrqy+HumXvjwRjw7BJqS/OZVlz4jyfhzJs3g8BiOJuAOG8j4jxmYVvZU8Dmv0rPpHUfELxdxWYVJ1GsPieA/C3IK3D3FUq3K+H/r+CyzNHhK2LoU5+28RhuHM5xeKwGHwtfL+E+MuHKmTU8IninjOG/oweA2Y4zhvDYOlS5/rdDjbxnxuDrcNKjGpTz7FU6zytYp0qqj6h8U/+CXcfjn4Qftqa5ffsreOvFXxa179pL9iv9gH9jjU/E3wt8YarqnwT/Z3/AGftL+AHwY1L9p/4baXd6RJ/whGiWHn/ABo8eR/HTTLWztj4e0+CW18TxaFqFyl79lgs4ljeKPDziitD+y8045+kTxd4v8ZZlh5ywuO4b4YyLjfMMwyzIcdiKsoSyClxBwR4R8N5a8BfCSz2rxZw9gsXDHyWS0qPyscJics4cz3I68qHEGD4C+jnlnBeSZbiIQqYLinjzibg7M8yzDHqgqcqfEOKyrjTxQ5alXkxsshrcPcS1MNLBVKebzfhvxc+EHw++Lfjvwd8B/jv+x/8cvE37fv7Uf8AwVbvdE8Q/tl+K/Aup2/gHXf2WPAnxb8V/EWx8G/BL9oq51E6D44+Ed9+x98OIvAV98GvA19eaHoOsSa7qfxO0LR/EFpaXepfOcAYjEUMT4O4/A0VgM24X4Zz3xX8Rstn7PA5hxlxrwdkWYcU4nD4jC4idL+38qzHxUlwJiODs6qKtwvlGVUOFKeU43B4/wDs/D1PQ40o/Vcu8U8NicVicXl2Z0eHfDTw7x+Ff1qHC2S8Wf2BwVhcQ8Rh7Ph7O8Fl+YcYV+LsLePE+d5jiOIljsLjskqZpiMDv6P4b8VaT8cv2sv2lPgF+wP+1L4m+Ovi/wCDn7cnxlv7z4tfshfG74a/tTfsq/tMePfCDeBvB/wV0z9ozwhY6T8Pf25/gl8TNT10/wDCq/hVb2PxLT4QeHdGsPGGia8dH0aGXT/LWSzx3h3n3CGXYqFHAcScMZDwZgeIqKrZPisxh4r+JGQy4uyXjbh/MvYTxWc8B0s4zHinMfE2tgsBWyfLuGsRl+ZYpxzKlXqfQfW8JhuP+Gc2zXDQxEci40wuZZnkk6kMzy6OS+FvBOc0Mj4n4Pz/AAcqn9j4DizDcO5VkH+otPGV6fEOa8Ve2wmDjWw2IoS8W+JH/BM74zXPxz139m74g2/7Rh8WeFPCP7H37Ov7GupeBv8AgnpaftDeHPAfwN8A/CP4XWmrfGf4OftjeNPGPhD4Y/sm+J/Bnxdi+I3i/wCLN0PFfgf4hXetWmlT2f8AwmDaxoejR/dZbjYZpxnmue4Sp/ZmZVfGviniTMMbL/hDnkvBfDnE863htQWeTnOtnXB1Tw9wGR5THhvIYZh9dznEcRZbisir43E4vEVvimsVg+E8ko5rhIY7By8KcLCplUYxzSOececXYfM8R4jYHFZDb2eF4mxXFePxFWGfZ59Up4Ph+OTY6GbYPCZerfqV/wAKN+JXx6/4Krfte/sETWU2ofsfzfGH9l//AIKCftZeKjcWktl47vNL+BHw38E/D79m/VrOCSZopPit8Xfg5ZfFj4haZexwpf8AgPwNNpriSy8XASeRwPUw9TCY3PK2H+qYTwo8VfEerwjgkqn1bM+MuO6PDnHuQYvDTcoQxGB8MsRxbxjn1eHLWjS4uxvA9WtRpujVT7eJsPicBHI8ppY7EY7NvEfwg4MyDP8ANJqdLFZdwxwbxH4g8McYYudWC9zMuOcnwnB/CGDqU8RCp/YeJ4ynRc6mBpyj+hv/AAUBl1/4O/tj/wDBP/8AbC1/4Q/Fj4wfs+/ArSP2nvAfxDj+Cnw08V/Gbxl8HPGXxn8MfD7TvAPxmk+FXgDStf8AHmveGtO0fwp458Ca9rPg7w5rmq+FrTxstzLY/wBmXt9IvFkuNp5XxRxRVzD6xTp8UeHMOG8mzaOGrYrDYDNMFxpknEeZ5TjqtCFWvl8eK8DgcIsLjnSeErY/h/D5dja+H+vYeU/QzTB1sfwtlOEy6dFyyHxByfiXM8m9vSwtTNcnpcI8Z8O4fEYKnXnRwuMq8OZtn2Cx0svdWOI+qYmvmGCpVqmWSjH5Z/a78QfGj/gpn4B8GfCHTv2Pfjt8Kf2bfjZ+2x+yz8Pp/ih408EePvht8bPF/wCzv8JdT1r9oT4y/ETx74In8OaR44/Z5+FVx4j+Hvh34efC/W/iJqfhvxP4k8ReKJNQh0Dw7PqHh19X6MsymnV4m4CxXEKo4Sjl2c8dcc47JlWw+LwVTA8KeH+Y5fwLl/EmNw1WrgIZ7xHxzndKcOHKOIq4+hkOWRrVKtLFTx2EwPPmWZRhw7xxh8m+s42vi+Fsj4TwOZrCOnOGccc8b5PlHFU8jwGYUXXzHJch8P8A69mOb5zWwUMsrY2csJCONwmF+tVPx+8d/wDBM7xJqf7cPxx+Euk/D34ufBjXbj9rL4faf+yZp/wQ/wCCamgeNvh18Df2XPDGo+D/ABx4S+MXwQ/bY8QeK/BPww/Zy0jSdfl8ZeJPjJoHhPxDoHxJ8WfEy+8SR33hnx9rviuG3m6PDjGYmli+Fc3x9apVznKeNeIuIuNKuYRo8OxoZfw9xHm8eF+GKmPpxeI4i4Hz3gDL+G+Gsk4eybDZjgqOGzHMsDiMkwssFmOMnpx7SwkqOdYXC0ZYnJ8y4AyPJMioxnV4gqZrnufcN4TCcXZnVwc7vLeM8Bxlic3zPFcT8Q4nCYungcBkGY0c/eHjgcPR774X/sb/AB5+Jn/BRK/8d/Gdv2m7X9qPSf8AgoT4v+NXinxnZf8ABO62vbP4efs//CLx9rGrfCW38Ef8FE/GPi/QdNk+APxK+DWi+G/h3a/Bv4P6hr2vapc+KvEuiap8KdTvLLWtWk8jgHFVsg4W4Zz2ph6tTMcg4I4pzvj7C06VXKcVnPHOa5JnOX8R8K5jgaft8343q5rmuYOPCEMFhc1ynDZLhsgzDCVslwmAoewrjihPM8fxNlEa8ZYTNsVwrw7wNWhKhmVPCcPYeWR4vLOJ8FzSpZZwljMgxFHFZtxVi8ZiMuzKvn8Myw03mWKzSnh6n2X/AMEqf2Xv2lPDf7Ufw5+K37bPwk8YeLPDv7QHhD9o39sv4C6frfwp8eaBov7FH7RfxM+P/iTxR8QvC3xi0vVhc6Npvx78ffCL4i+CbDwV498eaX4Z8T+GdD8B+MPhb4HtLFU8SXfib2uFcJ/q/wAN/wCreJxtLFcU8I+G/hjllDienOjHAZhkvEOCzPG+I3CfDtXnlDDZjguPcVDNuLIYGrVzLiqnnVXFY2ayDIMJlWVcnFVaObcQ4vN8DSrw4Yz3xP47w2IyGpRqvGSqcHYTI+H/AAt4zzmKb+sZJX4R4UzHCZFGtD+yMjxSyPF0Y/29n6xtb+qKuM6QoAKACgAoAKACgAoA/mH/AODWL/k2D/goz/2mE/a7/wDVe/s9UAf08UAFAH496h+z/wCKtR/4Kw+O/iv8MfhBofw90r4U/sF+Lk8HfFHUvhleaD8OPiJ+1P8AtQ/FGN9f1jXvE2i6XpcfxD8QeE/CPwD8Dx+PWsNW1DxTp2g+KtNtb66s/wC1NPWXz8pp47D8P+L0spxFPKM2zGtwPwfwnQxlKosuo4bBYbjTjnibO8Nli9nHEYDMOKeK+F3mGLw0XRx+b5FjKFerUxmExCo9maTy7FZr4V082w2JzHB4XMuLeKuKsdgq1KWYfV8vwPCHBHCWTTxlWNVYfHYfh7EcdRyfD4uVsLgK9GVGhHByj7T8zvgh+z/+3X+zL/wULs/2jP20rf4NfED4Yfso/sk/Hj4/fHP9pn4WfB39o7XPFXxm8bfGqSLRdXtPD+patcanpfij4sfDrwj8FLKw0P4a+A9Lt/Cnwx+D3iePwz4d8FafL4k0WeP2MhxuVZNl/HeIcMdl+F/s/gjw8yfLYwdarmWMzviCHE+e8T+2rRnjcxhmGY4DhqHG3EmIdSl9awGQ5dhJ5Xk3D1bBYPizfAZnn+YcE5dhZUsZj8z4ozviqvJN08HleF4ayafC3DXDMoQmsPgcPHCcfcVVOEMojy4rF4yln+e5nVzfOszxWOzD6G/aa+JXxg+C/wC3B+198XPC/wCzR+0V8b/iF+05+wX+z/8ABX9gS++H3wa8b+LfAcPilta+M1/4+8F/Ez4g6dpU3hD4CwaZ428a+AviB8QNT+KeseEtOl8F6XHeWFzqmoaG2mj5rFZBmWacO+LnhlTxFPLeIeMvEXC4TGZvjq9KjkWD4Gj4fZJwpg+IqGbtSwmMwvB+c4rxHxdfKMLUrZpisdm+XrA4CvHPMPWXp4POcmWZeEXHteGLxnCnDvCWeZjicuwlGtPOMRxHmPFOB4gr5Z/YsYyx1DMeKeGsr4RyzLcwrYWGCw8sszOljsVho5fiIv8AJj42/sO/G/wdN4i/ZV1Hw5+3Fqv7QPw1/Z6/Yp/Y/wD2M9N/Z0+HvjzRf2Nf2lPgt4a8MeCNW+Muq/tl/F/wr4UfwJ40+G1r8WtZ+L9t8Sfhz8dfiFoFt4T+G88Fl8P/AAxNqHji/wBQ1X7bB4rLs941q5lRw0Xhsx8csrxnFmTcWQtwtgPCDgbGZVheFc2eWVo0stzjOq/Acc0eHzTAyzbiKvxvVy/h6NOhl2TYfBv5zkx2U8N4N5jUqYarR8MuMs1yrM+Eq0a3Fq8YvELGcR5jxJk+Cx1OU8blWBw/EVDhB4SjXhluQPIcPjeIcXWqYyvOeH/U/wCLXxIk/ak/ao8SfsV/Ef8AZc/a8+BH7FHhv4sfD/wH4mtfhb+wN+0gfD/7bXi3wjP4YstP1b4jftEaL8J4/hd8L/2N/C2p6Po2gm4sPEVzr3xL8MeGHudc8Z+CfhXHFovinz+Ga9TOc0wvFePq1lmWXcT5rxRwpkmeVY5dhcFnOUZjXzTCcdcV1swlRWacRYzMcDDiDhvh+Hs8LTzJZRmWe1M7zutT4fyjozbDy4fyWHD2Xww8KeJ4Ly7JOIs6yBPF16WTZrlMsJieBuD8PgfaVMBhMNlmY4nKc7zetzYrBwxWZZPkGDy72NXiLE+Z/wDBRxFj/wCDkT/gh0iKERPgd+3GiKoAVVX4C/FoKqgcAAAAAcADFeDnzcssxcpNuUnRbbd228TSbbfVt6tnu5BCFPMcFTpxjCnTjVhCEUlGEIYWrGMYpaKMYpJJaJKx/QHX54fogUAcl438I+GfGvh650fxX4Y0LxbYQT2mtWWl+IdF0/XrOHXtDuE1TQNWtbLUra7hj1fR9VtrXUdIv4oheafqFvb3dlLDcxRyL5GewrPKMzq4SFV5hRyvN3l9TDxk8ZSxOJynHYCTwU6S9vTr4jC4zE4J+waqVaGKr4Z81OvUhLowqpTrU6GJVOeDxNbDUsbRr8ssNXw8MVQxDp4qnUvSq0Y1aFKvyVVKEalGnUspU4yX85/hH4IeFNF/4Jy/8EmND/bA+Bv7aln4Z+Cmq3XiDx3D8BLH44eF/iN8EvGZ8CfEnw54c1f4sfD74JeHn/ad/wCEXv4vE2peHpbz4bDQtU8ManremX3ia4Pha81BD97nWJwUuOMux9HFJVo+EGVZBgsYqtevlNXH4rhLw4webZBiZYGpGOFzitSy3H0cJPM5PLPbZdmeQ46i8bmWFoy+VwODxE+GeMMLVw05063jjxdxBUwkadKlmVTJ6fix4g55lXEGBeNi4YzKaNTEZJmk4YCnPMq2CxmA4iyWtGGVvEL9Bf8Agn58TPGfw0+Dfw58CfHYfH2KP42ftKftCeFP2SE+OGg/EjXvi1ZfAXRpfGfxB+EWkfHTxD4ztr3xl4X8Qv8ADbwpr13oH/C5b+18d3Gg22g6J4kd/FcV7apz4yFbGUeHMDilgpcW4Lw8ee8a1MC8uhgZ43AcQUMt1xOVNZFiM+hk/EHCNPOsPk8pQxec0+IMbQhVjhMdXjthJUMLX4ox2C/tD/VSfGOVZXwvHGrHVMVChmPDWVLHVcPh8xj/AG1R4bnxngeKo5Ris1hGOGyzFZHQ56WHxuV0ZcToPgL4+/EGX/gqn+0u3wqu9Q+OWs2HxR/Zd/Y8+Hvxg8L3em+H9S+EXwc+HssHheKx0rxRFpltqPgj4+/HPWvFvivV9YjlTQ/G3h9PCMcupXGlaLp81v8AIZtRlHwrhgoQ+sZjxxi874l4ww1CnDEZnh8to8QZtwhw5kUsBWcv9tyLgTLa/EWUZViqcU8840zbEOjKnmrdT6vKqtOXihl+IrV6mGybgnDcMZRkWMcq+Fwks0zrLcl404vz+hjaCbmq2c4/J+E8fmOC9pPDUOAqOHpSji8JiIP8S4P2TviP43+EXxC8D/su+Ef22viz9i/4JvWXgP4v2v7ZHwn+JfgXWvh/8VPhH8V/hJ8SvBn7Mn7M918VvAHw7jjs/G8OhfEvRfFPw8+FUnij4T29pofw0eDW7by9F/tP9QxWe4bLeJMx4nnKGacJ5b4xeB3HGUZnhak8w4y4rwXB/GuYYjPsZm9CrUWe51HJOEprPKc84y/C5hHi3Mc0w+Xqrj84zfCYf8+ynL8ficpyLJMTH+y+K804B8bOE8+yu31TgrhPFeIfh3XyvD4nJ61OMsiyuNfjaplWW4CplePxMa3B+DliMbbB5Vl2Ln9Bf8FFPFV/+0t8H/8AgqV+1b4N+HHxo8CfBfw9/wAEpNG/Z9TVvjX8GPiZ8CNZ8W/FSf4p+K/iT4k0bRfB/wAWvC/g/wAV6tZ/DPR59O0fWPElto0nhtte8Q3ul6Jq2pmyvpV83IMN/ZOB4rjXxWCr/wCs/HvCGKyP6ni6GJeMynhDh7ibCYzPp0ac3iMFhM2xfFuFwmWxzCjhcZi45Ni6rw8aNKlKd5tipZjHgulDL8VhqvDXB/H/APbrxOGq0P7NzDjHMfDhZdkCrygsLjcXhKXA2a4zHvLsRjMLhKWNy1vEOeMUI/sN/wAExv8AlGx/wT1/7Md/ZN/9UL4Br9Vw/wDu9D/rzS/9IifOrZei/I+4q2GFABQAUAFAH8vfxs+DnxO+FXxW/bei8FWn7c0X7Z3xX/a10D40fsS698I2/aPP7NWseH/Fuh/CLSprrx9eeAVP7MP9heHT4e8U+F/jZYftHu2sW3gbRtNXw3brZX3hw3Hk8GRq4SjwDlOHUoZjk/iPnv8ArxTztVP7Dfh/n/izn3GOcYmi8WoZbXy3H8D8Q154WrkbqcWR47UsA6rqYHI6VDq4qlhsViuJ8zxkazyvMvDrKaPDryRr+11xpkHh/T4ay7Dv6k3mdHNafFWUYLF0qeayjwx/q/jHi+SMMVxPOp+8fibxB8Pfj/4H+Ofg8eEpPFviT4Ja7rXhHUtK8V/D6/zpvxX0/wCHGleL9D1nwLD4j0ndq0o0rxvo114Z8XeGVnSSXUJYNM1A3Edwo8Pj/DVc18OOLMflGExWIr4/hfxGwGQU6eGqSzl4zCYbiXg7F0cNhIQeOp4jH1qGOwOHVKnGWa5di4VMN7fA5hSlW7+FqssDxNkWX5vWoQ5cVwbjs6l7SP8AZFfCYrF5ZndKdSvJ/VK+HweKwlOvXhUlJZbmOXuGIVHGYGSpfnP8MPGeufAD/gm7+wB8HvjV8Hv2sPCfhXxb+y14B+G/xg+JnwH8HfFi4+NX7Mvi7w/8LvCsul6dr3gL4W+DfEvxx8NXXijU7XVvCdz4i0Pw2reDtatbfT/EYsBq8FxB9xx5VwObcSZzltWvmFDCYzKqeNyzNcleJrwzPMcFiMmp1OHFisvp1YYKtjMLUrYyhLHVIYHM1l+Jypt4mpSpVPmuFYYzLcolmFPC4TE16PFOfUMVluZRo06mGyrNsfxVKHEdHDYxwjjaWCqvARcMNfFYelmlHOKKqYXCV2eSfDn4R/tBXn/BO39kj9jm6+GvxS8PeEfjf+09r3wx+IF9qHgO+8OfELwx+wvp/j74ofFFNZ/aBt/Duk2Fv4F+IHxt+F3hbw54A+I2q+JLfQdZ1PxX8U9QTxBHb+OdXvbSsXTq5lnfhTgeJcLltNZNwXlvEfG2Ay+lhqnCf+sHAPCGEhw1wXhVh6lfKIYGrxVLhP6zkOAr1cqxGAyPiHJ8qpVcjpKEGsTUwGA8T8yyPE5nVrZnxPict4MzLESxS4j+r8ccRZfg+I+L6ssfShm9TEZRgcdxlmmU5xjaFPMaDhw7muOqU8Y3Vl137U1hZaV/wX9/4IS6ZptpbWGnad8O/wDgoPY2FjZwx29pZWVp+y94lt7W0tbeJVigt7eCOOGCGNVjijRURQqgV+CfSfr1sT4VcXYnEValfEYieT169arJzq1q1XivJalWrUnJuU6lScpTnKTblJttts9DJcNh8HWy/B4SjTw+FwtF4bDYejFQpUKFDDSpUaNKEUowp06cYwhFJKMUktEf03V/lkfZhQAUAFABQAUAFAH87n/BQP46+JPjF+0p4u/Y38f/ALOX7a3hb9iTw9H4E1z9oP4jfAX9h79pn4y6x+2rrM9rp+vW/wAEvDHxE+Fvwu1/wx4W+CGg2kOk6X8YfFset33jTxtIt58MvDUfhzQrXxDrd7+2+F2TYTC5dgeOo51wlW4rwGfYmPA3DXEnFeQZFgOG8yy3FU40uPOIcJnWPwk8ViKGaUvrfCmTxorL6lbBYfifOcTicKsty7EYcQVMRhcJHKssnUjiM+yHEYfP+IMHzYjFZVkmYxxmErcNZIsOpuGdZll2JxX9oZpWmqeRYPM54XLsNUzuticTlP2p+0J8GJZf+ChP/BM74qfDz4Q3kWj2Hiz9qfVvjJ4+8L/D24t7fSl1D9k/UfBHgG8+K3ibTNIRdNmuDFp3g3wtL4xvYZXlhtPDmlMZIorNfnuEs3lh8g8YcszPN4KOI8O8PhMmwmIzGDw+LzbEeM/hhnOZ0snpTrexxONxWFy/H5xi44CM62IwuCxeY1VOjh6taF1fqtbhLIVhaDp1KXHvBlWjhalCVHHYPIMD4b+M2Gpxq4WpGOKwmX5djs8wWEnTqwhQwWPzahhpqnicdCFXzX/gob420b4h6b8PPiT8L3/aB8M/E/8AYc/bR0vQ9Q+Jfw9/Zk8X/H+L4Ra54p+B2qWfiTxT40/Z+0/+xfHvxy+Beu/Dj4waZomuat8GbqfxDo154l03xRo2pR2fhjXXhnw/w1fLc1wmKxksm/snxA4C4zyiOFzXNo5ZRzjAYXiWjRnkqzSk6keGOIMRxRwLRxOQY7OqUcsrVMuw1DGQq4PPMN7bXM6ca+T8QZDWpVMVWwNbgfiqjRweJw9DExxFPH0MRgc1yzEYlSwOarKMvzLNI59k1KVXFzwcc5wdCFPOcBTjR+VPhv8Asx/FvxZ/wTJ/4KmeN/il4E8cfFb4t/tKeJv20/jZ8AbLx98DpvCXxr1D/hKv2b7H4KeDfEHhj4Iz6LL41+E3ib4jw+FtTPg34dNZL8RtL8E+JtB8M+JpdQ8Q3erG6+g4rzfLsszPwayLJqmFyr/VTAZHlHE0Mrz+lnODwdLN/GHM+PsflWYcSYGs8tzqODweZZXjOJsVg5QyF5/hcfPCYfDYTA4alh+nhPFQx3iJj86zDEQq5PWzTgalhsVjcDLKMvxNXhDgzJcnnm+Gy/HydfC4TA5nDMcsybHZg3j8VgMBRzWVeoswVet9o/tO+B/i38QP2Q/2I/2TvD3g34gw6P8AtDeKv2evg9+03qei+HPEaz/Dn9nvw38Obnx/8btN8b39lZhvA1l4+0zwD/wo69vtdl0tVvfiIdFilXV7u0t3yp43IpeNfGnE+NxmWYnKuG8x8RePMl9vXwtfLeIc/wAszGtT4GwOHlOcsPmkanEmbZPxGsFRdZZllWRZgnTq4L6y1+f8ELNMj8Fskp0KWPy/in/Ufw/4RwVKFOeHznIsXxCsiyHiPOVhqkPrWExnC/DdTiHG0sS6UKmUZ1Ry3E1J0KtKEl8Eft4afYaR/wAHEX/BDnStLs7XTtM0z4H/ALbmn6dp9lBHa2VjYWX7PnxPtrOztLaFUht7W1t444LeCJFjiiRI0VVUAf0d9EXEV8XhuMsXiq1XE4rFZ3hcRicRXnKrWr162CxlStWrVJtzqVatSUp1JyblOcnKTbbZz8WYXDYHJ6GCwdClhsJhMLh8LhcNRgqdHD4ehWw1KjRpU4pRhTpU4RhCEUlGMUkrI/oar+1T8tCgAoAKAPwN/wCCjPw++FLftKfEL4keM/hv/wAFE4vjLqf7IFj8O/2Zvif+yTqv7SFx4H1zx7Z+LvG/iXSvA0cP7MWnW7eEviNonjS68NeIJpv2ite/4U74i0O8sb57VYPC/iCaD5Sr/bNLC8e0OFFiMLxvmWYcN4rh6OZSTybMauV5HjsLk+ZOtjlDhWOR5TmWa5vhOJsDxA62YYLBYrFY3Bunl2eYmnV+uwFTBznwQs/qZfX4MwGN4jlxFTgqf17A0c1xXDazajWw9Bz4krV82ynKMLLJMVw5GlGeNy94Ss55nh8tcflL44/DT4g6S3xU8V+L/AX/AAUK0X/gqv48/Zq/ZS0b4QfEn4E618ebv9nT4i/HjwP8NEtBdpd/AvTdP/Z+8N+G/BPxU1vxdb/GPw9+1Xqt94a/4RnUda8R+GrWDw34pniufrMbDB0uLc/p8BRjg54vxwp51Xo5zDE/2BU4QqVeDMrxucSnm0VkuI4UxnBWU4jLvqlClW4twuLy6WClOeaVchT8LK63tMh4UfGXs8TkeA8Os1y2csJ7GXFGHxtfM+J8zpZRiFl8pcQLjKOOxGVY7BZhg60chxdWvhZzaoZVmk6f3n/wUV8Ma18aLH9mDX9f8L/tNS+Ef2Q/2r/C+uftPT/AvwR8Z/DnjnVPCfi79nLx34W1fxt8DNR8A6Vb/Eb4i+EfD2v/ABN0XT/F/iD4Azax4w8P6RJ42tNAvbLxT4YvhYeZiY5X/rtlfEb/ALSocKVMv8UuEKNKSzKjisNjMbLKKuRYvO8Nl3Jm9HIcbPIp5bDMYxWU5i8zorMalfhmvnF8Mq/tf/U3MchrTy6pxbXy7w54inOX9mVsFjKmXcR0Kud5dgMRj4zyeOeYejh8bnOGy+vOnjMPWy/LZ4WnDM8Xk0a3xyP2Xf27P2qfgp4x+GPwP8RXEH7Eifthar4t8FfDL/goVq/7TOhfFD40fsz+HfAnw8v9F+F/iLWfFugeIf2gYvgbq/x3h8fatH4c+Kqad4z8VfDvTvD/AIcuNQj8Eak2n3kLC5xLC8FZlxBSyzH4zIlxnmMcqrRoVcRUr0+Jcb/xDDM+JMNl8Hgcyzjh3JF/amHy/GynN4+PDOK4iw+KzTLcTQj6MsdlFHE8X4bKKmZ4KebZPwjljzbLZVKeHweOr4DHrxJp5BWxs44jCRzig8jymeY5U44OhiMRxhLJKtBYnC4mFz9mX9kjU0/4JEeEdR/bi+Avjyx8d/s76X+1GPh38I/2fLn44fDn4weLPhx8TfFPirT/ABF8EPEnhuGw8N+KLjTvjde3CaG/h2309tEufBkngXxRb3+lX9rLqNlpxBF/2JwJjsswc874oq+F/hXwV/ZOa1b5VmeJq5VwDDh/JeNaUpVKVGnlmd5HwzjOPKmYxjR4fzPLOJKGIqSyNZlQxnfQrN8ccb4SGY4HJshl4n8V8YUc9wFKnNZHi8szDi+WN4r4PqxjzVaGFyPOc/p8ISwLqYnN8tzGhTpYepmFbA+yu/sfeHf27f2Wv2nPAfwS1i18ezw/Er4teBviH8bfDnh34EW2o/s9eLfCnxT+BnjLxj8dPiteftEn4e3N74b8TfAn4t6R4A/Z0+Enw+Hxe0G0tfhV4J8CaQ3wv16XxJb+Jbb2sonCeOxmR4jMcVm+V8PYnjrLa+bZpQWXV69KhkHD3EuTcfZfJQwrzjO/FrxXz3jbM+JMJVq50sDTzfNcNhMLk+G4Q+t1/lc2jQ/sjC51l2W0smxGZ5LwPVyfJ8PiXjq+Xzoce4zg6v4c5jhnVxSy3KvDvwMyrhzNMNmNGjl0M14nhiswq5pmNfPq2V0vrr/g2a/5Ir/wVJ/7TW/tuf8AqJ/AWvi6/wDHrf8AX2p/6Wz9Iwn+64b/ALB6P/puJ/SfWR0BQAUAFABQB/nkfs3fs+ftXj4W/wDBZn9tb4cf8FfPjV/wT8/Z1+A//BVP9uW2+Ifwi+FP7PVr8Zp/FXiTRtX+Hup3XjvTJ5fjV8NJbjxT4qs/F3hPwNY+GU0yQSS+GNNlXWJG1M2tj5uaZph8po4atiIYir9czbJclw1LC0ZV69XH5/m+CyTL6cKUWpOLxuPoOtJX9lQVWq01Bp92X5fXzOtWoYd0ovD5dm2a16laap0qOByPKsZnOZV5zado0MvwGJrbe84KK1Z9CfF/4b/tnfBL9jn4F/tweM/+Dmz9r2b4Q/tIp8PR8HNC8P8A7C9nrXxQ8YX3xH0eXxDpWlWngiD9q1Jo9Q0bQrTU9W8VJLfrbaDZ6TqDXFy8kcMc/v4rAYjC8ZcO8CWhiOIOKMyweXZTSw84zws1j4YJ4XMa+Jn7OOHyqrXzTJ8FHGzjyPH5zlWEUXVxtGL8nBYmjjcg4h4mU1hsp4XpZpPOK2LtQnQq5PmmJyjHYSnTvJ18bDFYLGzjhqblN4TA43GPlw2ExFSn+itn/wAEcv8Agrnf38uj2/8AwcyfHdtctrK11G90H/hlbQW1vT7O8VWt57/TI/2p3u7SKUsESWWNYnfKxyPXK4NOvyONWGHrvD1atJ89KNWzlGDmlaMpwTqQjLllKHvKNi6VVVaOFrOFSj9cw8cTRpV4+zrOlJR5m4Xd3TlJU6vI5RhUvByueI/A/wD4J6f8FL/2gPCeq+NvA3/BzX+0ba+HNP8AjD8VPgbY33ir9kTQvDo8UeOPg7471z4b+MF8Jx3f7VrtruknxX4b1qy0e9tgJNUisZLiK1SMrnLCuOOynhvN6DjUwvFvD2G4nyilviauS46Vd4TE1sOryprE4SlTzCnH319QxeErzcfbckdMQ/quZcQZXWUoYnhnNKOT5tUaaw9HMKuV5bmkqEK7tGcsPHM6WCxF+X2eY4bGYVczw7nLwjWP+Dcb9oL9i29+IH7XUH/BdTVfhV4t+Hngn4vfFTW/Hnh39hHwTY+MtJ8ORaXqHjP4v6v4NtY/2nIptMuvEFtDe33is+F4dOk1+4uWXWJZzduX4Kma4fhHIcesL7bCZXgsmwWXV8BlkL1Z5LhcXhIZTkdGhCUZSy6OY0svo5XlXNDAQxtLAQoUoVKOH9n6VHLMVxZnuW0KzpYrNM1z6nPDYvMaijSln2Pp1sNUzXFYionD6+8LXxjxeZ1FPGLCVMbOpVdOdfm9s8XfsCf8FHvhx+zJZftdfE//AIOdv2kPhv8ABa7+H/hL4iyap4s/YxSPxDaaX45stJufC+gt4T0f9prWNd1LxvrN3rmlaBpfgzQLTWNf1bxLfW2g6PZ6hqNxBDL7XEmFrcL51iuHsfCWKzjD8QT4WoYDKqdXMsTmmfRxtTL6eXZTQw1OVbH1q+JpVPZeyp8qoQqYutKjhaNatT8bh7E0eJsswmcZbUpxyzF5Q8/+vY2rSwOFwuSxwf8AaNTM8dicTUhQweDo4JfWatavUjGMLK7nKMH89fAb4Bf8FLvjf8ZPDXwG1z/gvb/wU0/Zu+I/xE8N+I/Fvwf0v9qf/gmXqXwZs/jPoPhCC0vPFknw61LUf2qtStbnXPDel39nrOs+CvEr+GfHVjos51WXwyLK2vZbasNgamMp5tThKh9eyTBUcxzjKHiKUsxwWVYnHUMpWZuNGVXCYvAU80xmDy3E4jL8Xi44TGY3B0sT7L6zSlJYjFU8MsvruNarluaY95Xl+cUqNX+zq+ZvBYzM6GAnKpGnisHXxmXZdmGNwDx2FwtLG0cFiFhqtStBUpfU3wW/4N7v+ChfwWXx/pfwJ/4OFviD4Fm8TeM7zxd8UU8D/sd+F7bVNe8eahaW0Vzrnju8tP2opNT1HxC+nW1naxXGvTy3dvpdraWdt5VjbwQpyUH7DKsuy/DWpZNlkMRh8twtG0MBhbVIvGKhCFqKryqKDxlXWvUnGH1icpRhbqxF8RmmOzLE/vc4zJYerj8VV97G4mletUwiqSl+8+qxlXxNTCUo8uHhKviZ0IRlWquXq8n/AAR2/wCCtcLtFL/wc3fG2KRL+y0p45P2XfDyOmqalFHPp2msjftThlv7+CWKaysyBcXUUkckEciOpLinNxUU5Oc61OCjq51MPB1MRTilfmnQppzrRV5UoJymopXJbUVNyaiqdKFao3ooUalR0qdWbfw0qlVOlCpK0Z1E4Rbkmie7/wCCNn/BXawawS+/4OZfjpZPql4NO0xLv9lfQrZtR1Bg5FjYLN+1Khu7wiOQi1txJORG+E+VsKPvTjTj71SdOdaEI6znSpRU6lWMV70qdODU5zScYRalJpO437sZTl7sIShCc3pGE6kuSEZSekZTk1GEW05Sdkm9DT/4cpf8Fjv+lk/9of8A8RI0z/6KCgA/4cpf8Fjv+lk/9of/AMRI0z/6KCgA/wCHKX/BY7/pZP8A2h//ABEjTP8A6KCgA/4cpf8ABY7/AKWT/wBof/xEjTP/AKKCgA/4cpf8Fjv+lk/9of8A8RI0z/6KCgA/4cpf8Fjv+lk/9of/AMRI0z/6KCgA/wCHKX/BY7/pZP8A2h//ABEjTP8A6KCgA/4cpf8ABY7/AKWT/wBof/xEjTP/AKKCgA/4cpf8Fjv+lk/9of8A8RI0z/6KCgA/4cpf8Fjv+lk/9of/AMRI0z/6KCgA/wCHKX/BY7/pZP8A2h//ABEjTP8A6KCgD8T/APghr/wTX/4KJ/tG/BL9sDxD+z5/wWY+Lv7HugeBP+ChP7QHwt8b+EfCfwBsvHlr8UfiZ4X8JfCS+8S/HDU76b43eC20bWvG1lrmi6ZeeHFs9WTTo/DFtMuvX5vDFagH7Yf8OUv+Cx3/AEsn/tD/APiJGmf/AEUFAB/w5S/4LHf9LJ/7Q/8A4iRpn/0UFAH59aj+zt/wUhi/aV8S/ss+GP8Ag4F/4KY/E7xz4H8f+EPhh8QPGvwn/wCCU3xO+I3wR+HfjTxnoHhnxVZaR49+NPhj4933w+8JPpHhvxh4f1vxTLrWtWkfhvTb5brVTBGjELJWs9p/WMG40cE8bnmX0cwx8o4DL8TiuG62JwmcUsLi8S4Ua8sJj8JictcacnOpmNJ4OnGVaVOM3my/sZRjiv3uKlleBziWXYL/AGzMqOBzSpiIZbUr4GhzYii8dTw1TE4VTglVwjjiIy9nzOOVof7M/wC2p8bfj5ffsn6f/wAHHP7Zvj1b3x14r+Eo+JV//wAE0PE2r/sseJPjP8NNPvfFXjD4N6b8atQ+P0/w21v4i+D7Xw7qt7f6VHey6fbav4e1HSLbVZfEumyaYhkjWe4WjmuXv2dOOEqcUZBWxf8AsNfOssyPN8Lg6vEvC6r+zq5jgsszadCeGzLCWdVUZ5rlcsTgcNUxtOc2l/Y1WtgsY+ebqYTJM8o4V/W4ZPW4my+UsHlHESo80MHPOMvxVPD1sFX5+RZjhsBmlPDVsbDDz+yvjR/wS6/4Kefs7/C3xr8afjV/wdC/Gz4d/C/4eaJc+IPF3i7xB+yhpsGn6Xp1ttVVSOL9p2W71DUb64eHT9I0fTbe71bWtUurPStJsrzUbu2tpfPzXNcFk2DqY7H1JQpQahCFOnOviMTWnf2eGwuHpKVbEYmq0+SlSjKTSlN2hCco9+W5bi81xdLA4GkqlepzP3pwo0aVKnFzq18RXqyhRw2GoU1KpXxFacKNGlGU6k4xTZ+f3xJ8O/tkfDPwx8OfFt1/wck/8FBPG+k+PPgP4Q/aj1v/AIVX/wAEwPiH8Srv4Mfs5eObea68OfGX482/hP4/6ifhX4Qvbaz1W5SPXmHiCS00LXr230Oez0bUJ7f18bQllufZzkGZyp5dV4bzXL8h4jzPG1I0MiyHP80UZYDI8zzeX+yUc0rxlGpUwkJ1Z4KhOjise8LhcTha1bz8HL+0suy3H5anj555/a8+Hsswtp5xxBhcjrww+ZY/KctbjXr5fSrVcNSoYyqqFHHVsVRw2BliMV7WhS2/jH4D/bD+CnjoeDNe/wCDmn9tvxdpOj6R8M/EPxR+LHwt/wCCb/jX4kfBH4C+HvjNFZXXws1r45/Fbwv+0FfeFPh7Z+NdO1LT9Z02O+vbi+svD99ZeItbs9K0O9tNQn0wmCxeKzyrw/LD1cDjafFn+oMK2ZR+o5fiuO+bB0/9UMJjq/Lh8RnUcRmWV4KrGEvqWHzDM8Dl+JxtHG1vYRwli8O8kwWfYWp/aOEx/DFXjbC4fLYTxuZz4NoLGyrcTvLaMXi4ZVCnlma1Y81NYyvRyrMquFwleGDrSj84/tg/8E3v+Chfgf8A4LGf8EyPgR40/wCCyfxa+K3xu+MXwx/ab1r4SftWaj8BLLR/En7P+j+EfhX4+1vxXoPh/wAGR/G3V4fFVt8RNG03UfDt9dv4u8Of2Zba3Ldrb6kbcW0/j5rOGHweIliMOq0abpxqYebcLy9tCFpPlk4uEmpW5XrG2m69bKE8Vi8L9VxKpe2hOdLE00qi5HQnUUoLmipRqQ0TUrWldXP1h/4c3/8ABXL/AKWJvj9/4itp3/0StfI/2nl3/Qlo/wDhQ/8A5QfYf2bmX/Q5q/8AhNH/AOXB/wAOb/8Agrl/0sTfH7/xFbTv/olaP7Ty7/oS0f8Awof/AMoD+zcy/wChzV/8Jo//AC4+fv2j/wBgf/gpH+y14I0fxr8S/wDg4o/anv28V+M/D/w48A+C/AH7FN148+InxH+Inilrn+wPBPgXwd4f/aMutT1zXb+Cx1G/cYt9P03StN1LV9Xv9P0uwu7uJUsywWJx+CyvCcPfW8wzBY2pQw1CrzSjhcswNfM81zDE1J0oUcJl2WZdhq+Lx2NxNSlQpQhCkpTxNfDUKzqZdjqGCx+ZYniBYXAZbTw08Xia9FRjGeOx+EyrLsLRpwqzr4rG5lmuPwWXYHB4alWxGIxOJpqNNU41alP5zl+FH7bZ+Fuh/EbTv+Dhn9uPXPEfiL4x63+zzpvwC0b/AIJ5eJrv9o//AIXj4X0m88ReK/hpe/CJ/wBoWDWtM1nwv4UsLrxhrerahNbeErbwitv4jj8Rz6VqOmXN52VK2DWIyehhcnwmZU89ybNOIsvxmX4tYjByyHI8fUyjPM1xNZ0KbwdDJs7pyyHMKOKhSxtLPJUcphhamNxGHo1eOFHGqjnFXGZvi8rlkWNynLcfh8ywLw+J/tDiHDYTHcPYTCUlVqf2hUz7L8dhsyyyeBliKFbLnXxtSrSw+Bx88L9KfAr/AIJq/wDBRL9qf4eeEvjd8N/+DiL9oLWdJi1XxVpent4t/YoHhnxz4A8Y+HdT1bwN4+8J674d8T/tCWXiTwT4y8O6xp+teFPFGk3NvZ3cclvdWzNc2E8cs9YqtgsvlhsRHK8BXoZtk2ExmAzPL8whiMHmuQZusFmuGq4bF0qNq2AxdTCYHE1cPU5ZUcdgKVPGYejj8A6dCcNRxmOeLw0s0xlHE5Rm1XCY/LsdgFRxWWZzgaNWg41sPOtJU8THBZhUlhcVSc6eJy3MliMHXrYHHxqVvMPDX7Nn7YHi/wCIH7Tnw78N/wDB0J8XNYvv2OfBeh+Of2i/EmnfsvaXfeCPhzpetQeNLubT9R8U2f7TNxp9zr3hyx8Ba9d+LdIsTcT+HcW1lqBj1RrmwtfNlnOVQ4axHF0smgsho5pWyiljYzq1Pr+KoYPCYybyujSwtStmNCf1yjhMPVwkKqxePVTCYVVqsGj0VlGay4iy3hSGcTnn+Z4OeOpZeqVGNTDUo4zDYKMMxlUxMKeXYirPF0K8KGLnSqRwU4Y6sqWFrUKtXyLwf4J/a78ReGviH4r8U/8ABxj+2z8GNK+Hfwch/aHlT44/8E7fGfw11Txr8CbvUYdH074pfDXR9X+PT6n440LUtau9L0W10jSLV/GUera74d0698MWl14g0eK99XHQWX0cT7bhuNTMsDn2RcK5jkGFxEcZn+X8TcUV8RhOG8jxWW4alUqfXc7x2Dx+AwMqEq+EeOy7MMJWxNGtgsRCn52AVbMq+CjhM/qTy/M8szzOsqz6phHQ4fzLJ+GcNh8fxFmeFzSvUp0FhMny3GYLNsXPEewm8pxeHzLDU6+Cm60fCP2nvgN+2546/Yv/AG47zxv/AMFoP2yfGFz8CPgEnxL+Kn7Iv7S37D+t/s++JfiP8KvFh1CDw3qUdzr/AMc/EEcngnxbeaFrWlf27o9jr8+javo17pGvaTpupxi0bsw9OhaOLoYDLqlPDZy8ix9XBZjRxdXJ85jhaWOhgcfTpU/3VWvga1PGYKvCU8FmGH9rPA4rEfVsSqPn4ivVko4apmeN/wBuyirneWRxWXVMLRznKaGIp4TE4vA1Ks1KUMLia2Go42hVp0sZgpYvByxWFpQxmGlV+xv2Kf8Agll/wU1+IX7Gv7JPj7wF/wAFy/jT8JPAvjj9mT4DeMPBfwp0r9nKx1zS/hl4T8S/CvwprXhz4e6brT/HzRn1iw8GaPe2fhyz1RtI0ptQt9Nju202xMxtYvvaOGxEqVKUcZOMXTg1FU0+VOKajfnV7LS9keIlKy97ouiPpr/h0F/wVh/6WDPjx/4i7p//ANEdWn1XE/8AQdP/AMFL/wCWDtL+b8EH/DoL/grD/wBLBnx4/wDEXdP/APojqPquJ/6Dp/8Agpf/ACwLS/m/BB/w6C/4Kw/9LBnx4/8AEXdP/wDojqPquJ/6Dp/+Cl/8sC0v5vwQf8Ogv+CsP/SwZ8eP/EXdP/8AojqPquJ/6Dp/+Cl/8sC0v5vwR8y/HP8AZC/be/Z08bfBP4Z/FH/g5L+Muk/Ej9of4keGPhd8JvAFl+zBpepeMPE2veKdUi0i21RdBt/2k/t1l4R0u7mjXXfFd5FDo+myS21k1zLqd7YWN1OBoV8yzyhw7gsfKvmlXLc8zipRhTTjg8tyDIs04gxuLx1T2nLhoVcJlGKoYCE/3uOxjjSw9OdOli62G0r0qmFyytnGIkqOAo4vLsBGtUSj9Zx2aZngcqw2FwkXriK0a+YUK2JjTv8AVsIqmIrOMVBTPiJ+yF+2/wDDD4+/BT9l/wAT/wDByX8Zj8d/j9f67beAfhvpP7MGlar4iXTvDnhLxD4y1LxN4msbb9pMzeGfDDab4Z1Gz07V9VSGLV9X2afpSXjQ372WWBjUzLNcbk+CzCeIxuW5Tis6zFU6SlRwGEw1TB01DF1lUcKOMxX12lUweDm1iMRQhXxEIewozqE46E8uy2jmuMkqGExWY4HK8HzpKtjcVj8VHBweEou1Svh8NWnCOOxUE8Pg3Uo061SNfEYelVsfHb/gnr/wUu/Zc0Cy8T3X/Bav9unx/H418U3Ed/p37NX/AATc8W/GzxI2tyaYJZ/EXi3Q/hf8btY1Sytri0023sG8R6xCIp54rHTjdNJ9njGFSdXC18HlkauYOE8PmeLoSw2XVqmX4VLMKWKxlOpXpP6thMVj8fnOIzCnQlKFXMK0s1xsY1J0sXUNVhp1KOKx7rYfnjWwVCsp1aaxuIbws8Phpwot+3xFHCYTL6OEnVSlDCUo4HDtwhOhA8B0/wAD/tVH9mX4lftaeM/+Di39q/4PfCX4V+L/ABX8PvEi/G79hnWPhP43vfHng2GL+2PBnhjwJ4y/aC0zxJ4m8T/2i8vh+00XSbK4vpvEVjqujtDFd6VqK2xmWIhlmWZJmtXNViaPEdGpXyTD4BUsZjcxhSzDFZbN0MNRruXJTxGDxNWtXqOGGw2CpVMwxVahgqdSvBZfhq+Y5lmWVwjUw1bJ5YVZtWx1GphcLlyxmDw+YUJYqtUh7rng8XhK1OjGMsRX+uYOlhqNevi8NSq998Zf2c/29vgrYfCqTU/+C+X7anj7xF8Y/Amr/FPwf4B+EH7BerfEvx4vwx8NaZoGq+K/H+uaD4c/aHn/ALF8NeGIfFPh611K5vLoXd1qur2WkaHZ6xqUv2YdOdwnw/nXEGSZpmcqFXhLD18dxTjo0J1cs4fy6hmOJypZjmWKptyp4XEYzBY6OEVGlWxOIpYDH4mGH+r4HFVaXHk1ZZ9kWQZ/lzc8LxTPAUOHMLV9lRzDOMbmOWf2xRwGDw06iTxFLL3Gvi51KlPC4T2lCniMTCpicNCt8r+Mv2LP20PHH/BSX/gkdovhv/gtD8Tvi94o/am+F/7T3xA/Zz/a7HwFj0vWPgp4P0n4Cap4211vDXgq6+Mc03iKH4s+Ey3hfU01DxD4Tu/D1veyTz2d/cwPp5/OPHedDg3g3iSpxTkuH4pw2Wzy2njMjr4ynQwmN9rneWUKE4Y/D08wo1KEKtehmGHxFCFejiYUqUqU3Tqxqq8mxNPNPqmIwWIqQhW9vGM50J0q1CrQ9rSxFCvh6qp1aOJoVqVXDYmhWjCrQrwqUqkYzhKJ+7H/AA5n/wCCvn/Sxn+0B/4ihpn/ANExX8J/8RW8L/8AoxOSf+JLU/8AofPqfqWN/wChlU/8Er/5aH/Dmf8A4K+f9LGf7QH/AIihpn/0TFH/ABFbwv8A+jE5J/4ktT/6Hw+pY3/oZVP/AASv/lof8OZ/+Cvn/Sxn+0B/4ihpn/0TFH/EVvC//oxOSf8AiS1P/ofD6ljf+hlU/wDBK/8Alof8OZ/+Cvn/AEsZ/tAf+IoaZ/8ARMUf8RW8L/8AoxOSf+JLU/8AofD6ljf+hlU/8Er/AOWh/wAOZ/8Agr5/0sZ/tAf+IoaZ/wDRMUf8RW8L/wDoxOSf+JLU/wDofD6ljf8AoZVP/BK/+Wh/w5n/AOCvn/Sxn+0B/wCIoaZ/9ExR/wARW8L/APoxOSf+JLU/+h8PqWN/6GVT/wAEr/5aH/Dmf/gr5/0sZ/tAf+IoaZ/9ExR/xFbwv/6MTkn/AIktT/6Hw+pY3/oZVP8AwSv/AJafO/7Qv7CP/BQf9lq2+Fs3xr/4Oa/jp4UufjV8XvAfwL+FukD9ki11HW/GnxK+Iut2uh+H9E0fSbH9pSa8mhgluv7Q1zU2jTTtD0mCe/1G5hjESy+3w5xnwPxXmlTJ8i+j7k+NxtHKM5z3ExjxNKFLCZRkGX1cxzLH4qtPIFToUKVKlChTlUa9vjcThMHS5q+JpQlGMwuKwGUZrnuKzSdLLMmo0q2NxEqUdJV6qpUMNQh7XnxOMrtVKlPC0FOs8NhsZi3BYXB4qtRwvF/7Gv7eHgr9p/4R/sbap/wc7/Gy8/aO+M+meMNe8L/DPRP2U9I1fW9I8OeCvCWqeMtT8R+NorT9p1z4O0fUNL0e8g8Nz60sE3iW/imh0a3vILDVLmx6Mp4q4NzvI+KOJcB9HrKJ5FwfgsHjM6zSpxJUpYSnLHZ3k+QYbA4arLh7lxeYvGZ3g61bCUHOeEwXNicW6Cq4OOKrGYPF4CjldbF5pOis6zKWWZXTlSSrYytTy7NczrVqVL2vM8Hh6GUYqlWxdvYxxUqOGUpVZyVPQ/aC/wCCdP8AwUa/ZD8HWfjbxn/wcN/tOyXfxK+JGieCvCngv4V/sKR+MPiP8W/i34vtZY9J0Hw34V8NftGm+8ReKL/SPD91eXupahJb2mneH/D11qGs6tZaXpTzRc2R8f8AAnE+Y4TIst8CckrVcPl+a45fWeLXh8BlGTZbHFZ1nWY4nEYjIo4fL8tws6+KxuKneKrY3GctKnXx+Op069zwGIp4bMs2xWc08LhsJDL5Y/G4mCi51cTict4bybCq0518ZjcZjMTlOSZbhaMK1aTnhqMIwwtCU6Pz1r/wv/bb0L4KfD742Q/8HE37eHieD4k/GbxF+zxoPwm8E/8ABNnxv4v/AGgrb43+DLTxfe+OPhnrHwT0L4+Xnjux8S+C7bwJ4nuPEcS6ZcWdtZWEeqWt5eaTfWF/c/QQzLhCrntLI6XgZwbU+s8Ky43wucrjzDQ4dxPCaqYGh/btLOauR08JHBvFZjhsFNVpUq9DHOrgsTRoYrD16VPkpxrvD55XxGZ1cvlw5mmX5Lm2Gx9GGGxOHzXN/qE8owNODryhiq+bYTNMvzDLPqtStDHZfi6OKw06kJpF7xp8Ev8Agof4G8K/CfWtU/4Lyf8ABS278Z/GLw/488aeGvgVpn/BLP4iS/tBaL4A+GGp2uk+O/H/AI6+EV58e7HxR4H8J6FealosUV74jt7G78QSa/odv4WsdcvNSgtjlDPOAJZhnWEfhD4dQwHDmDybG55xL/xEnAVuFsujxBTq1Mpw9XO8NktfDVcdivq2YQeCw3t8Rh3lWbTxUKFLLsXUpaUMNj8RhcPiY4vG054/Oa2QZTgsTg3hcfnOa4ei8TXoZXhsRVpPEUaOGUK9bHSlSwFGnXwirYqnUxuEhX+L/i7+xp+2V42/4Kb/APBJjRtB/wCC03xN+PHij9qf4IftA/Er9nP9sk/ASPQtb+Dfgax+DXjHxdq1l4e8C3XxiurjXYviV4btrzw7qqal4i8J3/h5dYuTd6ddXdlLp7/0F4L4nA1cbxfkmC4Ewnh3mOQZ1Ty3NsFg8zp5xDEYuGGxDVZYmjhcLh6lJU4NYevhqmIw+KoVoYihWnSnCUvkc1x2HxGVU8wVWpmOGqKcHRxFGpgq1Gth8YsJisJiaFaLr4bF4PGU6tDF4avShXw+Kw9XD1oQqQko/tJ/w52/4K1/9LDnx8/8RZ0//wCiTr+gfquJ/wCg6f8A4KX/AMsPj/7Qy/8A6FFL/wAKH/8AKQ/4c7f8Fa/+lhz4+f8AiLOn/wD0SdH1XE/9B0//AAUv/lgf2hl//Qopf+FD/wDlIf8ADnb/AIK1/wDSw58fP/EWdP8A/ok6PquJ/wCg6f8A4KX/AMsD+0Mv/wChRS/8KH/8pD/hzt/wVr/6WHPj5/4izp//ANEnR9VxP/QdP/wUv/lgf2hl/wD0KKX/AIUP/wCUnwz+0X8AP28v2Z/G+q/D7xf/AMHAn7cXjfxD4Q+H1r8XPioPg1/wT28T/FWw+DHwovr7V9PsviH8VL/wr+0Ddw+HNCvZfDviS4srK3Op+JbzTfDmuara6DNpunT3Q86GLpOrmXtc1lhcBk2My/Ls5zrFUZUcmynMc0oQxeCwOOx7k4Uq8sFVoZhinGM6WWZficLjs0q4LC4rD1avqU8Oq8MtWHyPD4jHZ08asiyeljabzfOll08PRxcsuwUqcZVYQxWLw2BozqSpRxuYVVgcC8Ti6dajTwfiT8H/ANuv4f8AxI8OfCvQv+C+P/BQb46eKPEnww8BfGWF/wBmn/gmf8RPj7omj/Df4n6hreneAvFHijWvhv8AHLW7Lw1YeKH8OaxdaU2sPam5sLKW9TMILD1KWAzGpnubcPVK2JwmOyHP8NwxnVbGYf6vl2V55iaFHE/UcdmM6n1TDVKGFr0sVipVasYUMNL28pezjKS86nj8rq5LlWfU8DgJ4PPMDjsyyij9eUcxzDAZcsIsTisNls6McZUpRq47D4ZNUeb61P6tKMa1oP6M/aF/YD/4KRfsyfDqD4k/Ez/g4h/agk0/VPE/hXwL4U8MeD/2MLjxj488c+PvHOqQ6L4P8C+DPCGiftFXGq634n1/U51t7WzjjigtYo7q/wBTu7HTbK8vIOPE/WKGMy7LqeIxeNzDNsZiMFl2CwOGWIrYmpgsux+c5hWUvaxo0sHl2TZVmWa47GYirSw2HwOCr1Z1eb2cJ7YKvg8bhsbjVlWGwuCy3L1mmY4rG4mWHpYHByxGFwdKWITw8qqrV8fjsDl2Hw1OnUxFfH4zDYWlSlVqxRh/BX9ij/goN8c/hX4w+L2gf8HGn7Sfg3w58M9d8ZeFfi3pfxW/Y7Hw38U/CLxR8PoUu/GmgfEnQ/Ev7SFrL4au9A06W21i5upZptIudDvLHW9O1K90q8t7uS8w9nluS4fiPE55Q/sHF5dis0oZpTTlhpYXL8fj8pzKM4txr0sVlub5VmWU43BVaMMVRzDA18P7GUvZuc0KscRm9TIafDVb+2YYjL8NHL+aUq9eWb4PB5jlFXCclKdPF4bNMvzDBYzA4jDVKtKrSxEYOUK9OvRpfM/iPwn+17pfwQ+EX7QXhb/g4h/bJ+KXw7+NehfFvxx4Nl+HP7DkGoa7H8K/gOb1vjD8Wta0PxD+1F4avLDwN4EtrSK6vvKF34q1hdT0m08L+F9e1O+jsA8ZSxGW47B4HM8ZWy1V+Fck40zDGYuio4LIOHOIZ8MUcqx+eTp1atbCutieL8lw9XD4ehi8ThnLH4nE0qWAyrMsXhenCRo5h9bhl+UYTG4mjxZPgXA4TDY6FStnvFihxBXp5Nkk/ZrDYuriMNwvnmKw+Lq4jD5fUpYOEfrir43A0cT9WfDf9gz/AIKP/Fz4qfEP4UfD3/g4i/aV8SX3wu8HfDHxd4v8X2X7JWj/APCCWUnxc0vUfEXg/wAIwa0/7UK3lz40k8IWen+NNV0VNKEekeF/FHhK/vL1JdetLU9iyzMUs7dbEV8M8h4nxvB+LjXpRi62e5VgMBj85w+C5as1iKWTRzTLsJmGJvCjHMMVLA4eeIxGCzKGC8iGdZPVw/D2JoZdh8RS4m4ejxVlzpYifNDIcRjamX5Xj8XCdCE8PTzrFYTNY5XDlnVqwyXMqleGGhHCSxf3x/waneGvEXgz9k3/AIKEeD/F/jK8+I3izwp/wV2/aw8NeKPiFqFgNKv/AB34i0L4a/s7aXrfjK+0tb7U10288Uala3Ot3NgupagLOa+e3F9diPz5PmqqcalRN8zU5pyenM1Jpu2u713Z9xh5RlQoyjFQjKjTlGCd1CLhFqKdldRWl7K9tj+oaoNgoAKACgAoA/iV/Yb+H3jj42fsu/t5fs/+EPBHivxlonxq/wCDqP4l6H8W7jw54d1jXNM8JfBfwD4z/Z++NfxE8ReNbzTLK6tfDnhO50z4XxeFrjWNblsdKl1TxJpWjtdG71W0trjmweEjjuNuBViZqhlmT4zivi3H4mvHlwbxPDPh9xZjOF8DUrztRjisfxvV4YhgcO5e3xNWnP6tTqypSSrMJqnwX4gwpSq/2jmvDNDhPLKOGU54ub434l4f4QzuvSpUn7Z0Mu4TzniLMsdXivZ4TB4StiMROnRhKaxvhR+xN+2n8QtC/Zb8JfGX9nP4rjwV+yr+1yP2T/2dvAeseCfFGm6ZD8C/g78avHv7UXxd/af8V3d7o6WPg7wx8dNF+EnwP/Ze+FXi/XZLPSNV8OXOuR6HcXtp8Q4EvJyjOszwuX8DceTwWIxHG1fwcyzPsZk1WpPCVcsqeDXgfhsh4R4Dx1eUuTA8Vcc/SFnl3HONwM6dDM6mS8HcIYmkp08pxs4bcT4XLMfi/ErhfBzng+EsZ4gcSKli8NGVWOZ5h46+KlfDcQ55hqFFqWY8M+HngdxNxdhqWJo/WcFTzviziLDV50cXhcPCHM/skfDL482/7YX7Mv7Wdh+yZ8S/CnjTwjo/7bH7R37Ttp4H/wCCaf7THwi8beGvjBqHwK8ez2X7MnjP9rn43+N/id8Zf2wtU8SePvFUNp4bt4bmH4a6jrGgaJZ+AYFvBpPhrTclSqcOcI8d/wCq+Iq4+jlngDmeU8Fujh3kWE4t4pzDiLgClhcK+EeWvmmJzPKKjzDMK2b8S18VxBXqYTH5gsVmlTC8R47AbY+nT4n4iyXA55GjleIznxx4bhm+JqYihnC4V4Vy6HFVT+3HxNTnh8qyzJszy3LMtwUsv4YwdDIcNg83o4PFUMpoV8iwubfMvx7/AGRv2kZv2fdR+Cviv9jbxjrnx++H37EHwt0P4UW9x/wTl/aB/bB8cfE/xz8ePD978cf2hPiF4O+OWr+O4v2fP2O/F/wv+PPxM8aaB4gk8JfDdP2hNX1Xw1ZT+f4ruz4R0Cz9zFZVhIcRVsnyLMKeCp5L4geG/hlTzPLq08pp5L4feGmE4G4H4Z45wnGdT65i8fk+c5bh82zuGWcKPDZNh6lLGV88o4eX+snEWH5sFm9fGU8Ln2eYeVSHEOB8SPE+thcxo/XqeM4p464o4zz/ABPAuP4NpQwlLD5hlmVYPhXLPr3FMK2Kp4bGUcPl01SjgMtxX2n+1D+yzN8WNO/bR+Avx3/Yq/ao/aG/br+KP7QfwJ+BX7O/7SEv7P8A8V/Gngj4M/sTvD8F/AGgfEjwN+0VbaLdeCPh54Q0/Q9R+KWq/HPw1oPie08WeKPFeu+MD8StBu/B8Gu6toumWVcvzviPgzG0sHDJqmN8duJOKvFbHYmlQy+MMowfihxHnmAyn6zNUYZvwpmfhRlPDfDXC2CwssTluCxdaripwwudRw0sT5dJ4zhnhrERqVKme0ch8AOHsp8Psn5qmNliuNoeF+Do5rjamC5KtXLuK8v8W6+PzvMsyzKjh8dPLMFkmFy2viKVSjhpf0H/APBTzwD4t03wD+xf8QvBnwn8c/GX4X/sn/ti/B34z/F/4P8Awq8M3PjXx9rHws8FeC/H/hTSde8H/DvTFfVPH+ofCvxx4j8DfEmPwfoNpfa/eW/hKS78P6bfarp1paycFLNnhvEPIuKs4eIngqmA8RsvxGY0sNWx0sk4h4y4TzPKMq4kxdDDwq4pYOnLGZlkuOx2Go16+WUeIZZjKl9Ww2Jq0t6GS/8AGv8APeEcnqUKGIjgeBaeCwVbE08HDOcm4R434Tz7NuHKeIryp4WOIzDKMkqVMLh8ZWoYXMa2BhlU6qnjqcZ/mn8Qvi7/AMFK/wBpfxV+2d4t/ZH8YftUeM/gTpf7Hf7TGs/BO3+Nv7D3h79krW/DX7SPitdG0b4P/Dv9nHxB8Ufh78Pv2g/HereHfCE/ju6vfGepWltos3iWw8MaVfaxc3d69uvhYzL8VT4T4klnsa2NoV8w8Pcpw9fKsR7PizM+Fcy45jmHixi8vyrJqiqUMNl3AWW4fAZFTxDpZhm2aZtGvgMLWx2V0cUfQYTGYOpxTwbHLnQwnscVnGYZzgcxw0sRw3h8dlXCGIwPCNLNsxzWEsPKvmnHOOo5hm9LDTnhstynB46jWq08txsqD+Q9Y+BVjB4U+L/jf/glv+wl+038BvDHhv8A4JofF/8AZf8Aivr/AIq/Zs+L3wf+KP7T37S/7R/iT4ZeDvh7a+IPBPjfw9pPxI+NfjL4Ay/8LH+IfxQ+Peq6Lrmm6GdYvrSLxxqWkm9a0+gzfKln8+MMidfKct4F8RuLPB3gbIMqwNSOHyTLMghx3XXG3HdHKIRVLhjh3JPDjHVcjhj81pZZjM4lj8ZLFUa/9mTxUvD4cx9fJqnh7nmYyx+O444Cp8eeI/FGaYymsXmWMzDK+AswxmW8GVM1p+1/t/OuMvEChleZYPJcrljsDgJZRl6wUcNPNMNhJP8A2p/2T/2Nf+Cdfjr40R/GX9gTx9+0h+zj8Hv+CePgSf4Fap8PPhRL8SfAOjftHaLpfxAsfjj8Wv2jfHNrcCz+GHx88U6HofwcPgj47fFS6sNZ07wbocmifCjXYdTsIfDt143E2cY/NaPi9iMmhLIeLs+48wOF8Nszp1q+AwvD+V8QZTklPLIcN53GcXheKaniVj8RmfFtPBV5cccXT/1RxGJWc1K1Fz7OGMk+r/8AEJqOa1Kea5XhOHcY/EXCuhhsdjs8zTKsbCOF/tbJ6y58x4Oy7hRZ5l/CuExzhwRwrLE8UUarybCxqYnD/DF7/wAE0/jxHP4b+Avxq0T9o3WfEMn7LX7K/wAPP2VdO8I/8E/Yf2utEtLz4meBdM8dftIfEbwD+0z458Y+Ffhl+yd8ZfDX7S/iz4i+K/iZ8QvFvi34f+ORpFh4N1uz8Ta1bJpemL9licFQXF+e5VlmO+o5rkniVlnDVHPKFOOQU8j8O/DHKOFcg8PuIMn4hi4/8YxRynJ8XisXw3w/7eviuJqua4JZRmWIzShTXg5fmsq3DHDvEGKwv17JM64S4j40rZXi62Kz7EZ1xlx/xXxfn+c8N8RcOVI1pYrOpZPjuF8pyvPM2pvC08mpqpVzHLHl2OrT/wBAbwTod/4Z8G+EvDeq65f+J9U8P+GdB0TUvEuqqian4hv9K0q0sLzXNRWOSaNb/Vri3kv7tY5pUFxcSBZZBhzyZxjaGZZvmuY4bB0Muw2PzLHY3D5fhrvDYGhisVVr0sHh24wboYWnONCleEH7OEbxi9EZDgK2VZFkuV4nF4jMMRluU5dgMRj8Xb61ja2DwdHD1cXieWpWj9YxM6cq1a1aqvaTlapU+N9PXmnrBQAUAFABQAUAFABQAUAFAH8w/wDwaxf8mwf8FGf+0wn7Xf8A6r39nqgD+nigBGLBWKgMwUlVJ2hmA4BbB2gnjODjrg1FWU406kqUFVqxhOVOm5+zVSai3CDqNSUFOVoubjLlvzWdrDik2lJ8sW0m0r2V9Xa6vZa2ur7XP5D9B+EeseLv2kvA2v8A7IH7Ov8AwUn/AGdf2+PE/wC3B8QfjJ+2D4t+M3ir9ou0/ZW8E/C+61DxInxM0W+8SaxF4X/ZE+MXg34vaDpnhLR/gpZ/Cvwjr/jaS1bw5quqa1YQ+D5rg+RgcPmMuEaGF4Xryw2T0PCHxDoZjQz+Kw2Z1OM+KeDuKsbkXDiwWZ1Y49cTZT4xcT4DPq+cZFQwnD9PC4HNOI6i9pms/b+nntbAyzjOv7fjLMsxqcX8D4ThjE5C3LCPh7hniHhXLpcTxxOBVKjhsjxHhhkOYYLMMqz/ABOIzqrjcZT4X9liHQpujw3/AATE8Ba1+yDrf7M/jXRvh3/wUR+GCfssfsw/tKeK/wDgrrq3xz0L9pS5+EPi7xjb6RPr2i+Bvgr8N/Fr6l8N/iZ4ttPinJ4m+JHgfxF+zD4cvbS6+Hkl3qfinxFrPiHx1P8Aa/tKWaZRQoZ7jMBTdHw+qeH/AIf8L8J4DG4ao8+XHMc44JyvLa6y/Fr+3cmhwxwpgOJch4pqVqWG4byyONyjLstjTwGAjOh4uLy7NsyzTDYDFv8AtDj/ADLxc4qzmtmOXYil/ZD4LxtLjbE4t4nHYVxyvMKPFGbZnwfjMhwUp187xOY4XMcdXo0KmFdN/af/AAWi/Z1/4KMfH/wh478f/AVvgz8Vfgj4o+E/hH4RfBn4E678N/jp4h+L/wAPPGv7Qt1Z/C34gftAWuieCLy38MDxt4R8M/EC8u7bxp470nWtP+C/w/0TxRrGl6foWqaj4n1W/wDlJZDiJcRzyDO6uE58+43yLhqOdUW6uB4a4Ow+Ky+vxPhsdi3KWEwmU59/Z2c4XinOcK4Zhm/D+LwfDGXY3DUcdisPmfr4HiPBxyLK+JskhjlDI+Fs245qZZWpOGL4m4oy7C47OOD8PhcEo08diMXl9Snkc+Hsir2w9Hi6VTPM0wmNr5XkdXJuV/4KL6t8WPiN+y1qv/BN6x+CH7bPgn9pbwb4X+DvgP4M3P7J/wANviYv7IH7W2mv8PfD+haz4f8AiR8ZdO0e+8LeCP2V9L1TUfE3hb4xfDz4pfFPwF4603wtpSara3mrDVtPju/azDErjnj/AC7iRUYTT8UqmL4p4d41UIcPT4VXGeU5xj+KM+9nCjg88pYrhrD4nGcO4fJa2PxOH4hxFXh7F5Xi68Z06njZFhFwNwjTyWticRHDYXw/jh8h4i4WksRxPhs/w2TZplmX5Lk9NrEYvLM8o5nQyypj8fmGFwmBxmClDN8Pj8DRjKph9P8Ab61Xxf8AtXXPwm/Y08Jfs4ftu/DL4ufB39qL4SeGX+DHhv4a+N7P/gn3+0H+zb4V+IXw51DXviD8efjDovhqy+E/iT9n6z+F3h/V7nwv8PW+J2lePNC8cxWvgnU/BWvXEsmnXO+QYz+2fEPhHjWtXxFbD4HijM8740w3FDdCrw7UyvHZziMNxBgqeJdCjnvHFbGYPJc84IzXLaecYKrmEsHWxOGw0cFiq+F4cbhsTw/4dcR8KUaWEw2YYvgLA5Twli+F5VarzHMsw4Xo4N8Mxq4f2mKyLhihmGZ5jw/xrhcxqZbUWQ0cTjMHmFRYrBurzf8AwUcVU/4ORf8Agh2iKFVfgd+3IqqoAVVX4C/FsBQBwAAAABwBXzWetvLMW2223Rbbd228TSbbb1bb3Z9VkEI08ywcIRjCEI1YQhFKMYxjhqqjGMVZKMUkkkrJKyP6Aq/PD9ECgD5e/a2+MOofBP4Z6f4oHwo+LfxQ8J6t4v0jwd8R7/4HaVrnib4l/CTwN4otdS03UvjLoHgzwjoniLx34uHga9fTZ77TPAWi6n4ssLK8m8RafY3UOi3ULYOFDE4vDZbjMTXyzB5lQzWg85o/WeXAY2nleKxGXUK1TCRlXwNPN8RS/sqGatwwuXYjFUKuMqU8POVSG0KlfC4fE5jg8LhsyxeVzy3G08mxLopZrQhnGX08fTpQxLWHxdbAYCriM2jlk7VM0hgKmAwr+t16EZfz2fA3wF49/Z++KPwb/aqm+HH7U/jP9jn4Xft3ftWa/wCGvGHjz4G/Frxh+1vrXw3/AGkP2ZvDvh6f4+/Fn4bWPgL/AIaI8a6BY/G/SfEvgvQPFvjL4f3XxNg+GGp+Gr3V7OTwpp9hfD63Lce8swuVZfnlLBYHM8y8JuPODMLTypUauW5bKPjRwpx3whgc1jllTFYDKs+4q4fyTOcZm1WnKhhsRxDWy6eePB8QZzmCfzGYUp5hPiCvk8sdmGBw3H/hTxhiKmYvEU8djq2VeHHG/AnFlLJnmsMLjcxyThuXEvCtXL8LTVaNDC5bn9LIlisqyvBQX6i/8E9PFk3wq8E6ndfFHwV8TfhzqX7d37dX7WnxS+CHg7xb8OfFui67ofhXxRdeKPiD4Uh+JWl3WlpN8KtW8WeAvh/rHjm20Lxwuiaqt1qo0a7tIte+0WMfE8JUhkfA/CU3h55vwr4aY/M8/p0sThsTgsJ9Z47x2c4nKqWY4erWy/G4/KIeIeSZVWwmDxFeU6mBzSWGVXDZZiatPsliqdfO+OeKKdGrDJ854x4UynK67w2IoYnMFl3hxwjwWs6ll9ejRx+GyzMc34LzOrh8di8NQpPD4vKKtZ0p5rhKdSbwD8NvFfwT/by/b48f/DL9nrUp/A4/Yq/ZZi+Fnhrwz4atfh54C+J3xA8J+K/2t/E3iL4d+DvFM2k2ngWPxNd6l4k0P/hIhHJO2i3Pi/TNW8QwxRarDLceBgsZVy/gjjOM8PXxVWj4n0sVgMqg/wDaq/D2D8KPDbJqVTK8JP3q+X4SWW4zLcFTw0HhpYnLquVYdxrUZUqfqY7CwzDjfgSq8RTw1LEcF8SUs4zmUJ1aOFznNvEStmNSvm2IpJyWPxdOq8zxEq8njMRRlPGtVU3N/BEPxl8QaR+0v8YP27vhF+y1+3j8c/D8n7E3ijTvjt8APjV+z18ZJfEvhT44/wDCxfAOpfB39mf9mLTPiJ8LrLxKtmdY1Hx1efGiy+Ddh4z+Dtho3h7w18QNSmudUsdImvfc5a2RZPxnl+X4vL83wGa8U8C1+DM/9rUoZlm2cxzHiilj87zuMZTzrC8IcLZLmOGzGhHOcDTxuRZnicZlXDinj8bnGDXlucs9zbgetjsPicjzDKss4xpcXZKo/WcmyjII8M5T7bD5VVSpZFmHFvEud5JgMtwVXKsapcT4H2uIzlUcDTyuvT+evjlrGpfEz/gmp/wVq+P3xx8MftKR/tffFX9kvyviRq3xZ/ZN/aD/AGavgv8ADj4ceHLnVZvAv7Pv7O0vxu8DeEpPE/hnwNqWv6/qviPXZp7zxl438R6vfeMvEFno9hdaPomke9hcHhMpwVDKsmxlDGZf/rHQzLOs0xGKwVPOuKOIMTl8sFSzeeU0MTWlgMlyzLstWW5Pl1B4mlk2Hrr6/jsXmucYjFYn57F47EZvjv7RzbLsVl+Mp8N5jgcgyqjg8XVyrhjI44/L8Vj8DiM7lhqVHMOJM8x1fBY7NsZVeHjmP9mQw2S4GhlOQJL9q/8AgmN/yjY/4J6/9mO/sm/+qF8A1+nYf/d6H/Xml/6RE8RbL0X5H3FWwwoAKACgD8z/APgof8H7zxlq37G/jLwP8LbnxV410L9vT9kPUfGXirwp4Il1zxRo3wq8G+Otc1vU77xNrmkaZdatp3w+8K3GpXWr391qt1D4c0Oa/uL+4e1e6klkzyhfVuOeEsSl9XwXsvFCtmmIS9lhfrOJ8B/FHIcnq4+r7tH29fH5ng8my2eIl7Sri8ww2XYVyrYulRqd1WcKnC3F1Cco1MS8HwdTyyjNqVd28YfDHNc0p4Gm26jtl+UVcyx8cOtMHldTGYhewwUqlKT9rb4QXep/tc/8E5viP4I+F1zqFxpX7T/jjW/jB488K+CZbubTfDln+yL8fvCPhfV/iT4o0jTJHs9EtdX13TfDGg6h4ovo7GDUdZsdF0+VbnUbe2m4cppSw3HtHEKm8Pl9Tw18ToYiuoOlgqmeZnm3hVTwkK1VKNCWa5hgMlqQw8ZyeMxeEymcaaqUcBJUuPPH9a4OxFG/1jHUuMfDhYWlf2uLp5RgM4z7H41YeHvVoZbg8Rj6uNxSppYbD1sbUxFXkniJTn2P7Vv7Q/je8/Zk/a7j/ZZ8M/EPxN+0D8MNSPwJ0HStN+Hfi251jSPir460zwPHonjHRNK/seS48TeFPB+i/E/QviDe+JtJt73w8mkaTqdzPfLa6dfSQ4Y/BV+Isu4dy/DYnE5Xl/GvFeC4Sx2cL2mFxGQ5F/rrPhLjLPasm6dTK1leXYHPMbluY4l0KE1DLsyo1ZYTE4erU9DB4rC5LmGZ4rH4anmE+GuGcbxfRyxQeJoZ/iMNw1jeIchyLDeyv/aFfOcxwuGyPEYLCOpiqeNq4jL5QjjaU6UeG/ad/ZN8H+Dv+CYHxf8A2ffhr8Nf+E/1z4afsjfGXwp8JbCDwr/wmnxA1Lx/qnwd8XeHbjXPDccVhqPiC9+JHj/Uta1U6rqGjo/iHxLq3iTU45HuptVnjmy8SZSzXL8yxWUZYsLNLK8pyjLsqw828q4Zo5vkVOjw7l8KMZVqeTYDK8py3DfU4P2H1TKsI60ZLCwlA8O6by/NOHo55j44urLOcPnmf5lmFSEaeYcRVcRiMwzDP8Y60lRjjK+aY3HY2Nd2eHqYqoqEqcHY+DP2vvhjqmoeNf2Nbj41237YHwr+CfhX9hbxb4Ftvif+xh8N/ix4h+ONn8dPF1h8O9I1b4O/Eq5+D/w/+IXxF8N+CNW8K6Qmp6H4f1Pw9png/XPiFoyJ4l1NNT0PRbKT1fEKnhcz468cKkHisZW4hwlHLeE8PgaFLG8PcX4GtxJxtmGeYbM6slLKczxeCr/6rSyPB53isNlbyfPeJa+GnXjicwqYX5ngGOKy3w28F6M6NPC18iq4HG8T/wBoKeHzbhjEYLg/h7AZFiMJQlyZll9HFVcRxVhOI8TlmHrZhQxWXcP4bExoUpxVXwX4V6F8SfC3/BS//g2R8MfF3wPYfDX4g+G/2ZP24dA1zwJp2i2PhuPwzBo37KvifTdC0698O6XJLpvh/W18O22kzeItDsH+x6Rr8upafbqkVuqL+S/S7xDxfhzxXiqk8LLGYjL+C62bxy+t9ZyzD5/VzDhWfEOCyjEJyjWybAZ48wwWT1ITq0p5Zh8JKlWrU3GrPbhChDDOOHoLGvA0s54ojlFbM6H1fNcZkP8AbebvIMyzii1GpDOczyV4DMc39tCliJZlisVPE0KFeVSjD+ymv8mj9GCgAoAKACgAoAKAP5YP+Cof7D//AAUj+IH7Tdt+1J4c0P8AZ1+PfhrQv2kP2MvDv7L3hSaL48az47/Z0+H3hn9oL4X+MPF+uz+D/CHgbUfDemWHjDxhott4k/aL+KyarqOs6Z8KPDdpp+kz6Xo2hS6fd/0D4O8XcE5FRybI8wq5zk2bZnifEPHcX55R/smjlWcYOXhzx9lPDmSYzMMdi6WJw2X5bluY1o5HlUKdPDZp4g5thKmMeIdTASwnDxnh/wC1sg4goYa9TKMv4Kp0MDkzhzZniOIcfmuQSz3OsDRpupDM88qey/s3KYyVJZZwlQzGNKksXjs1r4v9Tv2gPgzrs3/BQX/gmX8VfDvwnR5rDxT+1Lq/7QHxG8BeB7ybQ7HVdQ/ZO1HwR4U1L4ieMrHSFeG2vL6K08IeCr/xrfQ3N0kVhoOmsZljs1+L4TzbCYfIfGLK3mlWjllfw8oYThfAZnjKVGdfFYjxn8MM5xOGwGDdb6vPNa+X5djM2zGhl8Z1KlLA43HVFOhhataHZiPrFfhXJPrywtTO6fiBwdWx0cI51fZYHA+HHjPhsTUw7rRWLWS4PN88w+HpVK0YUaGJzjC06ns8VmEIVfE/+Cmnim0+PeifCnw5oWkftB23wq/Zw/bv8K6X+1j8Q/gP8KPiLqv7RvwVTwx8FdV+IPgv4gfA228MeD/EvxCu9BvvEXjv4a6J4z+I/wAIvC3inU7X4d+K/FdnYPFpz6/e2GnhrQeTZ5g88xuIyzDf6xeHfHq4Op5nmNDDZPnGePPFwdVyHiqUq9Glg8tx2Dy7jCphsDnVbA5fmWbYHhueJrPCYzDLE1m0aryLiXJcLQw+NzWdTgHFYrC1o0K9GfDWKzjAZ/jczyWVepDC43iHJa2By2thoYaeIx2VYnC5tUw2FnnWVUqNP8+vh98Efh9pfw7+DmsftP8AwY/4KJ6t+zH4D/bT/bK8efAf41eAdB/aQ8GftE6l4Z+K3g3T7fQfiz+198P/AICeEdI/bI1DWPilr3ib4s+FfCvxEt9H8Ea/NoFr4Xb4t6aNO8a4vv0LF5ri44vC0cszDgbLuOKngvlnC+aZBHEZNjuE8NLAce/W6PDfC2LxGMrcEZbna4cyjhLibN8rxeLx2UVM8nnsMt9nneGjRw/l1f3r4t/s14jMcgx3iDwNxDisZj4QpZ3VxuX+H1XA5jmOFqZnh6eMzHhTIM/rVeHsFLC0o5lhcshlFXAYmvw/kscXU9D/AGcdd+Pv7Knxb+B/7Vn7Vvw3/a98f/DbxX+yt+1T+z78OtQk+DXxn/aE/aI8FeGrP9rZ/ij+y94T+PvhvwN4b8bfFDS/HnxJ+BU2g6NN4i8eadHfReJfDFjonxP13TfFktzI/m8RLLuIOF+N+B8or8JUuNc0wvgpxHm0MBmXD+RcJZ9xXknBHGmQ+IGEyLM5V8BwvTeW53xFgcdWp4PE0Mpxf1nO8dkLrZdhUjTlp18VkWNwFTEUOE+H/ETxRpYGWYPMXjcq4W4wwHhrLKc5ngcxVTiKtkmGzngfibD4JTw+KzTAZPmfDlHE4amsR7nxP8OPhL4/+Bv/AAUx/wCDaX4ZfFPQrvwr8QND/ZW/bm1LxN4R1BozqPg6+8X/AAj+NvjOPwdqIheSGLUPCdn4htvDt9bxSSRW13pk1vG7JGrH+svBXMsvzPivxAqZXjaGZ4LAVuC8gjmmGlz4XM6/DHA+A4bxuZYWr/y+wuYY3KsRjMNX/wCX9CtTrfbPg+IassXguIM1eCq5dS4h418QOKsHgcRSlQxOGyzizxFzziXKqeKw81GeGxf9m5rhZYrC1Ixq4XEOrh6iVSnJH9g9f0qfnYUAFAHA/E+y+KOo+B9cs/gx4m8A+D/iTMloPDfiL4n+BvEXxI8D6dIt/avftrngvwp8Q/hVr2tJPpi3ttaJYePdBa1v5rW+mkvLe2l0+658THFyVL6pVw1KSr03XeJw9XEKeGXN7WnSVLE4Z0q8vd9nWm61OFpKVCpzJx6MLLCRqSeNpYmtS9jWUI4XEUsNUWIdKSw9SVSrhsXGVGnW5J1qSpxnWpKVOFahOSqx/Cj9ur42ftG6n4p0D9iv4mfDX9oR/h/4y+GFrd/tm/tf/sYfsF/tO+M7P4reG9Z1PWrWD9nH9n+18J2Xx1Hw+udY8LzzW3xJ8e+LPih4s1DwfpWs3th4IsU8Ta3Nd+FPLayvPM1zTC5pluZ0uFsjr5H7fIsRRxL/AOIgZ/8A2VgMbjpYnMKGEwlKjwHg8QqNPH4fCyq5vnkr8KSx1DA5fmmZ5h7mGljskwGWZplONy6fE+OnmlTK8xljMFy8DZdSx9WhhMesFVxFWrieL68qbqZVSxFLD5Zl8sLDibE4fEPFZTlp4z+1H8MPAOieL/jz4m/Z/wDgx/wUn+Ff7W3jj4D/ALM+hfsKal8MYf2mvD3wY1WbwH4BksvhRoet6B8ONG0X4U/DWy+Fet61qWh/HP4fftp3cyaNoc+vaja6fZ6f4g1G3n9WTzd8R5w8HiqNTi/H+NdHPeK8RmlenjuHcwyyvU4Ly3iDiL+0J83CeZ8KZpwtlWOwco5RCvn0MbgJ4bDVJ4yvw6nxYP8AsmnkvC1DNaVOXBmUeHOZZNhIYOlOnxJhK7zDiTH0solRh/xllPipZjWyzH5VjVUp5VilicDLF2jlWbzp/cP/AAUqn8Y/F34I/DvwXL4I+PKeGvhR+1f+z/c/tR/EL4QfBv4h3vxY8FeD9B8MH4g3Xxf/AGT5tP8ACWs+I/GMvhzx9deCdE13x58GNF8Z6/4R0O58f2GmwJr2haomn8+Nll1Xi7hjOVUzXLOF8FnniBDB4uhTxdHOcHmmE4bz3J+HKObU8NQrZjg+FeIJZjWyzMsyjQhl+cYHFRwlbGRyXHZjXjyZF/a1HhbPcrxEcrx/FOY8F8KrEYPFVsM8lzCGYcT5L/rNRoValajldfiHKcuyzNc6yjKcVXhVweZ4XJ8dDDyxrymhifgDwl+xr+2b8f8A4C/EL4Vfs/3Gjxfsn65+3L4z+L2sJ+3tovxs+Ffxx/bP+EsvhH4e69b2HxmuLHwBZfFXU/BOq/GeLxVpd/N4+8J+EfF3xF+FPgzwR4c1CWTwnPcvreMMHmkMt8P6+a4PKJQ4Uw3GuIwXDUFGVH63LjDN8w4C4kzrLsJPEYGtntGjjsdxVjMqxFSNLF8U4jK+IM9y15n9awdP0a2YZasw41WCxecrHZ/lHBWWy4gw1WTllzp5FPKuNcjyLG4tUcXRwP8AZOB4eyLL8dgXUo5XhsXxPl2TY5U6WBxFHs/2Zf2SNTT/AIJEeEdR/bi+Avjyx8d/s76X+1GPh38I/wBny5+OHw5+MHiz4cfE3xT4q0/xF8EPEnhuGw8N+KLjTvjde3CaG/h2309tEufBkngXxRb3+lX9rLqNlpxBF/2JwJjsswc874oq+F/hXwV/ZOa1b5VmeJq5VwDDh/JeNaUpVKVGnlmd5HwzjOPKmYxjR4fzPLOJKGIqSyNZlQxnbQrN8ccb4SGY4HJshl4n8V8YUc9wFKnNZHi8szDi+WN4r4PqxjzVaGFyPOc/p8ISwLqYnN8tzGhTpYepmFbA+yu/sfeHf27f2Wv2nPAfwS1i18ezw/Er4teBviH8bfDnh34EW2o/s9eLfCnxT+BnjLxj8dPiteftEn4e3N74b8TfAn4t6R4A/Z0+Enw+Hxe0G0tfhV4J8CaQ3wv16XxJb+Jbb2sonCeOxmR4jMcVm+V8PYnjrLa+bZpQWXV69KhkHD3EuTcfZfJQwrzjO/FrxXz3jbM+JMJVq50sDTzfNcNhMLk+G4Q+t1/lc2jQ/sjC51l2W0smxGZ5LwPVyfJ8PiXjq+Xzoce4zg6v4c5jhnVxSy3KvDvwMyrhzNMNmNGjl0M14nhiswq5pmNfPq2V0vrr/g2a/wCSK/8ABUn/ALTW/tuf+on8Ba+Lr/x63/X2p/6Wz9Iwn+64b/sHo/8ApuJ/SfWR0BQAUAFABQB/BR+xL4C/bj8NfCX/AILR/tZfBH/grRq/7BH7N/wM/wCCqv7f2tfEv4V6H+wn8Ef2qdW8SeIfCcfw+8Qa3480fxN8SPFnh/xAms+JdB1Xwr4M0vwFZRDSxf8Ahm2vra8+3eIr5YeHH4+ll9PCzqUsTXqY7NskyTBYbB0ZYjFYvNOIs4wOQ5RhMPQh71Sri8zzLCYeMY63qX2R24DA1sxxDw9GVKm4YXHY2tWr1PZUMPg8swOIzLH4qvUafs6OFwWExGIqzs+WnSk7aH2T+zYf+CuX7SPxcl+BA/4Lr/tXfAH4tT/DvUPix4Y8G/tP/wDBB/8AZ7+DF34/+Huiazonh7xJ4l8B6lrHj690PxHb+GNY8TeGrPX7K31SPVNP/t/S7g2ElpO88fs08I61DN6tLEYSdfIauWwznL/rEI5ll9HOJZjTyvHV8FPlqvL8biMozTCUsZSVSjDF4Kth60qVR0lU8aeOpQ/sicoV/qmffW4ZRmKpOWX43E4HDUMdicFTxUW4xxsMBiaWPjQqKEquE561JzjTqcv3hpv/AAT+/wCC22sW5vNI/wCDkW31W0W7msGutN/4JW/sg31uL63kMNxZGe2+IssQu4JVaKa2LedFICjorAiuVJuNKaTcK1NVaM1rGrSfM1UpS2qU2oTtODcfdlr7rt2PSdSm9J0Z+zrQek6U/d9ypF605+/D3ZJP346e8r6S/wDBOb/gua5dV/4OMLpmjYLIq/8ABJ/9kolGKhgrgfEDKsVZWAbBKkHoRS8+l2r+a3XquvYP8r/J7P0dmflL8T/jd/wUs+Gfir4mWEH/AAX0/as+J/wu+BfiXUPCH7QH7TXwe/4IN/s+/ED9mv4HeItAlji8Zab43+JmnfECI6o3w8EqyfEi4+Hei+ObTwCEuovFVxpd1p+oW9rjleIw+Z0MsxzrUssyfPMZTwOQZ7nNSGXZPndetj3lOGq4DF1paZbjM4TyrBZ5i6eFyPF4xf7PmVSg1XfRjcLicHXxOAp0Z5lnGCwccfmGRZUljc3wFCeCWZQp4rDQcYRzCWWuOYLJ4Vqmc/Vp05PAKdWnTn+nNn+wl/wWl1D/AIR/7F/wcp6bct4s0yPWfC8cX/BLP9j1pvEWky2sd7HqWiwf8LG87U7FrOaK6+02aTRCCRJWYIwNduIw2IwuLxmX4mjUo47L51KeOwlSDjiMJOjWlh6scTSfv0XTrwnRlzqKVWLhfmVjzsJjMLjsDgszwleniMvzGlQr4DGU5J4fF0sVRhiMPOhU0jUVahUhVpqLblTlGSVmac3/AAT5/wCC3lveWen3H/ByBHBf6jLPBp9jN/wSq/ZDivL6a1g+1XMNnbP8RFmuZbe2/wBInjgR3hg/fSBY/mrCPvNqPvONOdWSjq1SpzjSnVaWqpwqzhTnN+7Gc4wbUpJPpfux55aQ54U+Z6R9pUUpU6fM9OepGE5QjfmkoScU1F2t/wDDun/guVtjf/iI0n2SuEif/h1F+yTtkdshUjb/AIWDh3JU4VSScHA4NHbzV15rl5rruuX3rrTl12Dv5Oz8nzctn2fN7tn9rTc+Hfi5/wAG837bX7TPxkg+N/xd/wCC2nw1+Kfxd8Fnwzpmqa/qn/BKT9lW8MjeC72bXPB+n/ETwzp3xXg8NeMD4WvLqbUPD1p8QtD1w6MZfM0+O3j2gLKbZLjJ55lFsHi62YrMljqGsY51g8Lh8ujm2Gcuehh87weFwuCwsM1w0aeZ4aGEwUI4mm8Lh/Z1mLlmmDp5PmTlicNTwNXBRwtRuNT+ycyq1cTWy6Uo8mInk+PrVsTXqZdOcsvxNTE4ucqE3icQ6n2xaf8ABPb/AILeXlxeWNj/AMHH0d1d6YbdNQs7T/glR+yHPcacbqAXFol5bw/ENpLQ3FsVnt1nSMzQESxBoyGqtZRdTWUfa1KTqauPtqXK6tNy29rT54OpC/PDnjzJcyvmlGHLTXLH91CpCCtH9zJyhTnGOn7qTpzhCSXI3TlGLvFpX/8Ah3F/wXR/6WLbz/xU7+yZ/wDN/SKD/h3F/wAF0f8ApYtvP/FTv7Jn/wA39AB/w7i/4Lo/9LFt5/4qd/ZM/wDm/oAP+HcX/BdH/pYtvP8AxU7+yZ/839AB/wAO4v8Aguj/ANLFt5/4qd/ZM/8Am/oAP+HcX/BdH/pYtvP/ABU7+yZ/839AB/w7i/4Lo/8ASxbef+Knf2TP/m/oAP8Ah3F/wXR/6WLbz/xU7+yZ/wDN/QAf8O4v+C6P/Sxbef8Aip39kz/5v6AD/h3F/wAF0f8ApYtvP/FTv7Jn/wA39AB/w7i/4Lo/9LFt5/4qd/ZM/wDm/oA/Cn/ggb+x1/wVB+LvwI/bR1b9mb/gsDcfskeG/DH/AAUh/aL8E/EDwnH+wX8A/joPib8WNF8HfBy58V/Gptc8d+LNKvvB7eM7DU9B00/DzRornw74f/4RsXmn3k02r3ixgH7rf8O4v+C6P/Sxbef+Knf2TP8A5v6AD/h3F/wXR/6WLbz/AMVO/smf/N/QB8o+JPh7/wAFOfDX7UXw4/Ywf/g570/Xf2mPiXpvifX7D4T+Fv8AglL+yL4h8S+E/CvhLw1d+KNT8W/Ee2074iy/8ID4furW2hsNBuPEZsrrxJquoWltoVnfwx6hc2Lytf2zWz2jltsTHhrJ551neJg19TwNBZzk2QwwdTE39nPNKuPzzBcuW03PFU8Mq2LxFOhQjTnVWYtZVhsrxOPawyzzNKWUZRQqNRxWY4qpgcwzKdTC4ZtVamCw+CyvG18RjuVYWm6PsVVliJRpPwvw3N/wUI+OXx5X9lG2/wCDib4ieKj4q8XeN/ht4T+IXif/AIIXfAB/2Yfix8V/hFDf678Q/hT8PvjJrmvn4ceO/HngCPw1rd/qmmabe3FiLzwrrtvo+pahqvh/ULa1nJGs8w9HMsvlGDp5bDjLJI4qSwWPzbIMszXLsJHjHhuhXcMRjsry/Nsdlc6GZ4RKqoYnB5zgY1crlTzEebv+xatbB45t3xdHhnPFhr4rDZPmef5diKmH4a4kqUVKjgMdm+WOtRqZbim1zV/7IzCNDMMRHAT9X/at8E/8Fb/2QdY+FnhTx5/wcD/Hz4iePPjNJ4xPw9+Gv7PH/BC/4IfH34ja1p3w/sNK1Dxlr/8Awhfw08S67rtt4d8Ow67oqanrM1otlbT6pZQvIGl45qeKVbMquV0KGLxOJw2UVc9x08PhqtbDZdlkMxwGU08TmOIhGVPBxxeY5jh8LgnXcFiq0a1Ok5TpSidEsM6WXLM61bCYfCzzbB5Hho18VQo4jG5pjcvzfNaWEwGGqTjWxlSnl2R5li8SsPCp9WoUPaVuSE4t+QfGPxz/AMFOvgbpnwzfxn/wcAftS3njT4k/DG7+N118HfCP/BAX4U+LfjX8KPgtpVytlr3xV+Onwx0XXLnxL8IfCGg3rNYX8vjO107V7nUIL7TtG0nVb7TdSt7Trm6NPNMZlssVhfY5XRySrnmdwrxq8O5D/rHFvJ6GbZzS58Jh8Xi3SxXNhKcq2JwsMDjcTi6VDCYeWIMMNTxGLy/C46lhcSquZZlm2U5JlNak8PnXEGOyWr7PH08lyyu6dfGUqcZ4StTxTVPC1qWY5Z7OtKrmGFp1K/xr+J3/AAUQ+BPxC/4QHxN/wcd/GvxPa6L4b+G3jL4q/Ez4Z/8ABC34L/EP4P8A7P8A4S+MLQ/8Kw8QfHn4keG/EF3oHw3svGNrPHqthDqU02o2WhMviDWrHS9Ekiv36MHg8Ri88xGQOm8Hi8PxZS4BWJzCUcHlmJ46r/UFR4RwmY1ZLC4nOKlXN8mw/wC7m8BSxecZbhK+OpYnEqlHnniaSyPL8/oe0xuFzPhrE8aYPCYGjWxObVOD8EsbLF8SyyqEPrtPLMPHLM2cueksXUWUZn7HC1fqVbl+Rv20v2Qf+CnHhv8A4LX/APBK34ZePf8Agr5N8Uf2gfiH8Kv2qdT+Cv7UQ/YR+Avg8/AfQ9B+EnxD1PxlocXwb0XxXc+C/igvxA0Kz1Tw/wD2r4n1KxufDC6z/a2lJPdWFvG/j5u6dHA4n6zQdaEHTjUoOc6Lcvb042c4rng4TtJq2rjyvRs9XJnLE4zCSwmIjT9tCdSjiYwhXjySw85qcYyfJONSnone1pcy2R+wH/Dvb/gth/0sDXf/AIq2/ZY/+buvjPrmV/8AQn/8yGI/+RPtPqeaf9Dj/wAx+H/+SD/h3t/wWw/6WBrv/wAVbfssf/N3R9cyv/oT/wDmQxH/AMiH1PNP+hx/5j8P/wDJB/w72/4LYf8ASwNd/wDirb9lj/5u6PrmV/8AQn/8yGI/+RD6nmn/AEOP/Mfh/wD5I5jxr+xV/wAFhPhx4Q8UfEDx5/wcT2nhLwT4K0DVfFPizxRr3/BMP9lLTtF8P+HtDsptS1fWNUvrjx6kNrY6fY281zczSMFSONjycA8mOznIsuwtbGYvKnChQinLkxmMq1ZznKNOlRoUKVOdbEYnEVp06GGw1CFSvicRUp0KFOpVqQhLpwmUZ5jsTRweFzR1cRiKip0oLA4SKcnu5TnUjTp04RTnUq1JQp0qcZVKk4wjKS8w+C37Lf8AwVM/aa+D/wALv2mvh5/wcHf2/wDDrxf4Zfx/8OfGPiD/AIJMfst6PqVjoGrWV3Zz6zBDrvjGDVfDjXml/a4L3zFsrltPllgu1EMkkdepncsBwvUxU84yinls6GSYfF4+tPNqlqGT5jgss4j9liq9Lmh9X9lSy3G4qh7SVGOJwVCpNSq4SlOHk5TPE8R0oyyrOnmVCGeZll+G9nlVNxrZtkeZZrwzXrYSlUUakqixEMywuDxCpxq1cLiqip2p4qcZfNHwu8c/t/8AxTnuLm0/4OHvif4F8F3vgr4gfEz4ffFX4r/8EYvgd8N/hT8Zfhv8K7b+0PiD46+EnjjxL4mtNK8W6B4a0gr4hlydP1PVfCrf8JZoGm6t4Zin1aKcVPAYDKsdmuPyV4J5XlOBz/M8pxOOxcc+wGSZnUwtHL8yr5NGnPHOjicRjsuwkqNGlWxuCx2aZVl+ZYXBY7NMvw+J6KFHMsXm2DyjA5w8fPMM/wATwpgswweX4Wvk+K4nwccdLFZFSzWNT6m8bSjlWbyhUdRYLFwyfNp4HF4qGW4uVI8AeNf+ChHjXwr448aa3/wcIfF/4PeHPBHwb1f9oxb746f8EVPgx8LX8a/s/wCiCI6h8YPh1aeIfEMd54y8KW/2vS1ubLTID4t09te8NLqnhmxPiXQv7Q1zOnhsnwuOq47IXTxuVZlk2S5xkdLMquIz7Kc64jxGJwXD+U43LKHtKyxudZjgsdleXwoOvSqZrgcZlk6tPHYath445bLF5vjMuw2XZ6sRhc5pZniMlzr+zqFHIs3wuSww9fN8Xg81rulh1hsvweLw2Y1quJeHVTKq0c0wv1jL4VcTT+X/ANrC0/4KGfGb9gj9vO58b/8ABY74w+N9L+DXwBg8cfF/9lP44/8ABKL4N/su+OfH3wq8eWt/ceDtTtPEcfii61/RvCPjwaFrlrp/irw2t/qelajoep6Vq+n6XqttJZV6VHCYehOniI5dhL4bO8Rw/mDw2cfXK2TZ/g8LgsfXyvMaFNyVLErA5jgcbQqJ1MFjcPX9pgsViPY4hUfKq46piaSpLNa9Wlj8kjn+V1KuVLC4bPMjqYmpg/7RyyvPlnUw8MVSdDEQnCli8LKphpYnDUqeMwk6/wBh/sLfsRf8FaPFn7Ef7HPin4cf8FsLr4U/DzxL+yv+z34g8BfC5f8Agnb+zp42X4beDNZ+EnhHUfC/gFfGet+MbXWvFw8HaHc2Ph4eJ9XtrfVNfGnf2rqEEN3dyxr+h0aGJdGk44xxi6cHGPsYPlTimo3cruy0v1PDXNZe8tl9mP8AkfVH/DAX/BZz/pPdd/8Aisb9mD/5uK0+r4v/AKDX/wCCIf8AyQ/e/mX/AIBH/IP+GAv+Czn/AEnuu/8AxWN+zB/83FH1fF/9Br/8EQ/+SD3v5l/4BH/IP+GAv+Czn/Se67/8Vjfswf8AzcUfV8X/ANBr/wDBEP8A5IPe/mX/AIBH/IP+GAv+Czn/AEnuu/8AxWN+zB/83FH1fF/9Br/8EQ/+SD3v5l/4BH/IP+GAv+Czn/Se67/8Vjfswf8AzcUfV8X/ANBr/wDBEP8A5IPe/mX/AIBH/I+ZfiJ4C/4KNfDD4+/BT9l/xP8A8HFsB+O/x+v9dtvAPw30n/gmT+y5qviJdO8OeEvEPjLUvE3iaxtvHxm8M+GG03wzqNnp2r6qkMWr6vs0/SkvGhv3ssMC6uZZrjcnwWYPEY3LcpxWdZiqdCEqOAwmGqYOmoYuspOFHGYr67SqYPBzaxGIoQr4iEPYUZ1CsdGeXZbRzXGSjQwmKzHA5Xg+eMFWxuKx+Kjg4PCUXapXw+GrThHHYqCeHwbqUadapGviMPSqzfHz4C/8FO/2TfDukeIvFn/BdbxVc6z8VPiFZ+EvBngL4U/8Eiv2cfGfxK+LXxO1rTLm8Gm+HfCfhnxa19rutjw74cvtV1nWdSkttP0nw9oFxqGtavZafYLIuMqlaji8tyTDV8RiMZi6eb4rBZdgsFCbo4LCTr5zn+Z1IqcKGDy/DV8dWx+ZYyrKlTqY/MYxvWzLMqNLEaOi/q+YZriMRh8NhsL/AGfDGY7FOEPa4jEzwuTZNgYPllXxmPxc1g8ty7B0YVq7o0YqMIYPB1alCDwx4C/4KQeJPgN4z/aQu/8Ag4d1LwT8MfhknjGL4q3PxH/4JV/s8eBPEXwt1j4evNF418NeP/CviLxZZ654f8SeH54fKl0qazkk1NbjTrrQn1Ww1bSru9ecYmnkmT0c/wAVnFOtlGLwkMXl+NwVD61HMo1MdWymGGwNGCWJrZk85w+IyOWVOjDMqOeUK+UV8LSzCjVw8FlmHxea5nWyahRqUczwuIhhsZhMZClhZYL2uX4bN6WJxVarJYanl1TJsZhc6p5n7eWXzyjEUsxjiXhJe1Wf4h8L/wDBQ/wh+yPZ/tw+Lv8Ag4rn8L/s56h8MPD3xbs/GGu/8Etf2b7C+ufCni3TbHUvDEFv4dk8ZHWbjxJr41TTtP0nwzBaS6xfave22mQWr3cgjro4ihiOFq7wub450sV9ewuWU8NRw9PE1sRj8ZKMaGGw8aM5e1laUq1acX7HDYWjiMZialLCYavXpxkkZ8QqU8snGpRh/aE62Iqw9hRoUMqrV6OOxNeVWMZU6FGWGq2bj7Sr7kKVOdarTpy+LvjD+zL/AMFHdT/4Kx/8EiNAv/8AgrheeN/i/wDGb4dfta+KPgB+0rP+wl8DfDFz8BtAsv2fdW8T+L7Rvg7aeKZfCvxJk+JvhJ5PC8sniy/sLjwYbw6xpKXF/bpEfzD6QVPC8K8F8WUeLsnjxPhcoxeEwOZ5HHMa2UwxGIw/EmXYLkjmeAjVrU44bHezxUZ0oyVdYdUX+7qya5+Hswo53h8nzXLcRJYXNsBQzLA150FGbwuNwSxdCc6FTlcZVKFWPNCdpQcmnrGx+8X/AA7w/wCC3f8A0sJ3f/iq39lP/wCbyv8AP/8A148Iv+jIR/8AFj8Sf/MZ9f8AV8f/ANDH/wAs6P8A8kH/AA7w/wCC3f8A0sJ3f/iq39lP/wCbyj/Xjwi/6MhH/wAWPxJ/8xh9Xx//AEMf/LOj/wDJB/w7w/4Ld/8ASwnd/wDiq39lP/5vKP8AXjwi/wCjIR/8WPxJ/wDMYfV8f/0Mf/LOj/8AJB/w7w/4Ld/9LCd3/wCKrf2U/wD5vKP9ePCL/oyEf/Fj8Sf/ADGH1fH/APQx/wDLOj/8kH/DvD/gt3/0sJ3f/iq39lP/AObyj/Xjwi/6MhH/AMWPxJ/8xh9Xx/8A0Mf/ACzo/wDyQf8ADvD/AILd/wDSwnd/+Krf2U//AJvKP9ePCL/oyEf/ABY/En/zGH1fH/8AQx/8s6P/AMkH/DvD/gt3/wBLCd3/AOKrf2U//m8o/wBePCL/AKMhH/xY/En/AMxh9Xx//Qx/8s6P/wAkH/DvD/gt3/0sJ3f/AIqt/ZT/APm8o/148Iv+jIR/8WPxJ/8AMYfV8f8A9DH/AMs6P/yR8BeO9a/4KSfDz4y3/wAHNb/4OFPi/ep4b+JHgj4M/EH4v+H/APgin8Cdd+AXwt+L/wASRoQ8DfDP4i/Fuw8UyeGvD/inXZfFXhK1lRZLzSvDt74r8O2Xi3VNAutUt4T9pkdPgHiDLsJmGB8EMrpvNaWd1+Hsvxvi3nGCzbielw3HHPPJ8PZfXw8a+YRwEsqzaitKX1/FZVmOCyv69jMHWoR583eKySliquNzKT/s7LMHnecU8PgaWIq5JkmYSSwebZvCm28Jg61GUcc0+fE0cqnTzjEYellNajjansH7Qv7Pn/BVT9kHwzpHifxj/wAF+/FlzrXxZ+I9h4N8E/D/AOEn/BG79mbxt8UPjD8Vdd0q5u49J8NeEPC3i99Q8Q68PDXhi/1bWda1OS107RvDXhy51HXdZsNM04SJ42RcQ+G/E+YUMky7wRp1JYLLcyzKc8Z4pcQ4XLclyPA15Y7NsyxeJxOGhh8vy2jjcxdWvJNPEZnmdOlRpV8wzCnTrdNXC4ujhcwzfFZvQw2Gw8sup4zG4jDUIyr4rFTwmSZNgaaXNiMdmGLmsFlmW4OhCtXdGlCMYU8Fg6tShX8J/Dz/AIKceKf2f/G/7TF1/wAHIupeBPhb8K18aw/F24+J3/BJD9m34feJfhJrXw4aaPx14X+I3hPxL4vstd8N+JfDk0OybSp7OR9ViudNvvD8mr6brGkXl9WdZt4bZJjcuwVXwLoZjPO6GBxPD9fJfE7iHNcNxDQzPEzwOAnk1bCYSf1ypicwp1st+qqMMZhs0oYnLMZh8Nj8LicPSMqwmaZtj8RlVDFVsPmWCxMMNj8HjsFh8HPAOpl+GzinicXVrVFhqWX1MlxuEzunmft3l88nxNLMo4l4SXtV4h4o8Yf8FJ9F8IfAnxX4T/4L9/Hz4zXv7RXwYT9or4d+A/gh/wAEQvgX8SviLH8Cvseh3Vz8UPFnhXRvF32nwl4btZPEmi6YkWszW+tavrd4dF8PaTrOp2t5bW/vVcHwFg834synNvBTJsjjwNj8NlfFOb5x4uZ1gsjyvMsbUx9PA4CWYvCzp4nFYuOVZriKdLBQxDp4PLsXjcR7DCUvbS5sHLE4/L8uzHB5m69POs0zPJskw6wVKni84zDJpxhmlHBUK0qf7vA+2wjxWJxMsNhaDx+X06laNbHYanU+C/jH8HP28Pin/wAFUv8Agj1q+h/8FkV+Ovjf9ov4F/tJfEL9mX9r+0/YR+CvghPg/wCB1+C3jnxB4j09fglD4hj8P+PZviB4ch1Hw1eHxxNo2teB7nU57iKyXVtKFqP6M8DKWWYTGcY5HlvA68PsxyXOcPgs2wa4jxPFMMVifqdepSxNHF4mKoSw8sO1LDVsHVrYXGYevTxVGrOnKnKXyOcY+hjMqjjZVJ5hh3OvQqUKtCeXV8PisFmDwGNwWKpOKr4bGYHH0K2GxmHqwjVoYnDVcPUjGUZJfuX/AMO+v+C1H/Sf68/8Ve/suf8Azd1/RvscX/0G/wDltS/zPifreW/9Cn/y/wAR/wDIh/w76/4LUf8ASf68/wDFXv7Ln/zd0exxf/Qb/wCW1L/MPreW/wDQp/8AL/Ef/Ih/w76/4LUf9J/rz/xV7+y5/wDN3R7HF/8AQb/5bUv8w+t5b/0Kf/L/ABH/AMiH/Dvr/gtR/wBJ/rz/AMVe/suf/N3R7HF/9Bv/AJbUv8w+t5b/ANCn/wAv8R/8ifDH7Rlx/wAFJv2Y/HGpfD/xz/wXx+NHinW/CPw+tfi78V7j4Tf8EX/gn8T9H+CHwlvdQ1TTbL4kfFzVPCnii9g8K+G7yfQPEU9rDGNS8QXGmeHNe1iHQ30nS7q9Tgo4yNbE42jLNI4bC5Xj8rynNM4xeGp4fJctzbO6dOtleWY3MZv2NHF4jD1sPi6170MuwWKwmNzStgcLi8NWq+lHCUqlHASo5JHEYzN45hPJcoo5nOecZzSyp0IZhWy3AO1SvSw9fE4fCQnJ0/rmPrLAYD63jIVaFP1H4zfDf/gpH8BNB+DHiL4k/wDByHbaZp/7Q3xI+HPwp+CyWH/BLv8AZj1i++InjH4p39jZ+E7bw7Y6f43nuLrTpINQh1bVNZKJpmkaMr6hf3MKNCsvpVMJmFHiXB8IVsTUpcRY2tnFGGWTwkFXo/2BhMRi83rYtJtYTDYFUFhq2IruFFY/FYHAqbxONw1Op5eFx2U43h7H8VYXLYVsgy3KqGcYjMY5hiFSlg8XGM8GqClGM8RicXTcq2HwlKMsTPD0MViXTjh8HiqtHW/aO+CH/BVv9lzwVo3jP4lf8HAHjXUJPFnjLQfhx4B8F+Af+CSP7O3jv4h/Ef4h+J/tTaF4L8DeD/D/AIyudS1rXL220/UtQkyLbT9N0nTNS1fV7+w0ywuruLhq1MVDGZfl1GtisbmOaTxiweBwWAhXrzo5bgMRmmaY2r70aWFwGWZbhMTjcfjcVVo4ahSpxpupLEV8NRrduHWX16GPxk8vw2EwWWYelicfjcZmtahh8PDE43CZZgqV3CVSvisfmePwOXYHCYanWxOJxeKpQp0nH2k4ebeGLL/goTrvwA8fftJ6/wD8HHeofCr4b/CXX/E3g74uRfGX/glJ+zh8MvFvwv8AHfhBoE1zwF4y8JeJ/Gdnq9n4xRrzTv7I0awh1GTxQmraNN4Vk1qDV9NluozbGU8nybA5/XziliMrzXDV8RlNbBYeOJq5pUwuOzDK8Vl+CwiUcZUzXC5tlWZ5VicrnQp42hj8BiqNWjFU3MvA4aOYZvicipcO1qWZ4N4WWLo4nHVaFHDYPHYHCZpgs1q4yT+pRyfE5Xj8HmNPNfrDwMcLW5qtenOnWp0/OfiD4x/4KOeAPgp8Bvjuf+C9Pxi8ZeEf2iPhZrXx18FaV4H/AOCQ37LGreLtK+CfhHwRpfxE8e/FLxbod/8AFXSBpPhrwH4V1vRrzxDZ2d3qnim5vNVsdI8M+HfEOrTrZV2ZlDEZPndfJMzzCOEngMthnGdZjUw9KWV5DldXNsjyKljs0xNNzqQo1M24iyzCpYShi6sYPGY+pThluW5hjcNOW08LnGGdfLMnji6lbiX/AFOyrBwzCvTxme8TyjxFWoZPlNKtGnCeIxOF4VzzF0amMqYPC+ywkKVXEUsXi8HhsR9H/Df4If8ABVz4ufFT4h/Cj4e/8HAfiXxJffC7wd8MfF3i/wAX2X/BK79lX/hBLKT4uaXqPiLwf4Rg1p/iSt5c+NJPCFnp/jTVdFTShHpHhfxR4Sv7y9SXXrS1PSsBmaWdutXqYZ5DxPjeD8XGvhaUXWz3KsBgMfnOHwXLKaxFLJo5pl2EzDE3hRjmGKlgcPPEYjBZlDBeZDNMkq4fh7E0MvhiKXE3D0eKsudLH4nmhkOIxtTL8rx+LhOEJ4ennWKwmaxyuHLOrVhkuZVK8MNCOEli/pL/AINXdH8UeHf2W/8Agop4f8b+MD8QvGmhf8FgP2udH8X+Pm0Gw8Knxx4o0z4d/s82Wv8AjA+GNKluNL8OHxLqsF3rR0HTZ5rDRze/2fZyyW9vG7fMVU1VqKT5mqk05WtzNSd3bpd626H3uHcZYehKMeSLo0nGF3Lki4RajzPWXKtLvV2uf0+VmbBQAUAFABQB/CD8FdO8UeMv+Ccn/BVv4O6F4C/aG8c+Gvjb/wAHLXxs8B/GCf8AZi+E/wAQvjF8UvBfwO0zxh+zv8Rvir4u0vwv8NfCXjXX4RF4X8CXWgWepSaBeWEWt+INJtp4pmuo7eXzl73GPh7OvWzDB5dlPEeM4qx2PwFGs6mGxXCnDWeZxwlTp4mnTnDCYrEcfUeEo4etP3qMYV8XFKGEq1KXqYeVSlw7x3VwksFLNcRwhjciyvCY6pTVLGS4sx2XcKZ1CVCdWlLE0sLwpnPEOYV6FOanUo4SVKD9pUhGXsXxN+B/7QfjHWf2gfih8DvBv/BWr4yfs6TfBr4E/CL44eLv21/BXxO0L9ru5+GetftU/DjxF+0f8Mv2IvBfinwn8N/jWPCvin9njSPF0nxhtPD3hGCfxhqtn4QsvB+o6lremPap2YenhaLoPinBZZU4SzjxL4Ar5xGjSnmGdZvkXDnDHifXr0+L8PlU8Tjp+H2W8eZl4cTp5dXpU8RLCZnx7i54PE5VVxdWHm154iVOlDhfFY+jxbk3BPiTLI3iHQwnDmUZ7nFHhDBZDjMjqZrTo4CPH1XKsLxdHBY+nOthcNLB8O4arXw+OqYSlU9Mm/ZkX4jT/tc6Z/wT3/YY+Ln7NfwW/aO0n9k74Wfse2OpfBDx7+zD4K8M/tX/ALPXiHxx8U9Z/wCChXjDwh4n8E2mp/BTwh8KdOk+H2g2PiHxj4M0Hxp+0n4i8Lv4O0jR/Ekurz6og/8AWinl9OpSxmGwvElLxPxHifwk8VisJXwnCHCnDvDGUZJxHgJUFTxOVYfE+L2LxWP4WwHAWEvUnkmJq53m2X5RkLznHYDKUcijiqTnhcVjsjoeGmccA8X4ahSxNLH8X5xxlnEavDOWwxcqlPH41+HVDA43iHMeO8ZKdHIMxzCNDLcdmeeYPKctx37+/wDBNHwHf+Gv2KfA02veAfiP8Mvjz4+t/E3ib9pGb4x6Zf23xS8UftM3V7eaD8VviB4r1TUNH0RvFOna34r0ea6+HviHR9NtfB958LofBUHgG0sfBFt4fsLXq40oYLG5G8q4IlPKsgr8IQXBODxEq1PMcgw3EGVzzWhQ4hjXlLHQ4ww+aZpiMRxriMdzZljeLJZxmGLnVrYn2k8MkeOoZtmWK4nlSzTPKPEmKwuf5jhYwWWZ1TyTF/2bgK3DrpqOGp8J1MkwmCp8LYPDN0styZ4XAV3/AGhh8c3+aH7En7SfxQ/Zg/Yy+EX7AOjfsE/tNeN/21fh5dX/AMJfG/gvxX8EfiL4V/Zk8TavrHj3VpvHP7R3i79rm+8H6n8DdQ+D/je21XW/iRdappPiPxP4+8Q31/P4Zg8EXfiKeS3XthicJxTU4IWW4aOTZFQ4d4AyfPsPnFOnls+BMt4Y4eyTKM8yxYCrKM84zTAU8rxdPhjC5H9ew+f1ZZdjnjMJgsRisXhdMZCtkWY8fY3MMZWzbH4/i3xB4l4fxmUc+Y1+MK3E3EOdZ7wvKnWhKKyil7LMspy/Pq2e1MtXDdKhi8PyVpYLC4bEfl5+1f8AA746ftG/tyeLPER/ZT8VeEfi/H/wUd/Zy8HSa14W/wCCeP7QPxG8Y/Dz9mH4SfGP4fad4Y/aM8N/8FF/Hvj3W/AHw48B+LPAOh3Gsy/C/wDZh8E+GtH0a11DVm8daPapF438YL5vhzW/s/NOAuIasq1Ff608Z8ZcbU6sauTVMBmeX5fxji6XB+bV8RHG51xvHiHBZJkWW0frOKXCNehneGwOUvAUq3DuS5muPqMsbw/xtkcVSdSn4b5Tw1wj7CX9t0MyedZVkzxebZNgsJDDZXwtieGs+4hz2axMsL/rP9ZyGOIxTxWIp4vE4D6w+Hf7AGreO9X/AGQ/2j/FP7L/AI/0n9qz9qT/AILBfEr9rP4r/Frxn8M/GMHxG/Zm/Z0+G3ir4t+N/BXg7UdZ1jSkv/gb4d+Ingr4a/BzwJfaDeP4bi8dX/jFLHU49Yuo9Ohtb4MpLIsR4S5dUVLCxyjwW414q46xuFqpUc44x8QeDc2ljOCsyxcpf7VVwHGXjLjKy4XU/ZYatwhxDmVPL6eLhnOKqdXGdSeb0vF2rJwzWniONeBvD7gehKNvqPD/AAbxNwdktbjfKsKoavEcN+HGb4+lxZTpqriMNnnDuGlmMsDUyuieJ/Br4H/tb/HX4L/to+HfhH4e1uPw1/wSn8Vf8FH/AIWfsIaXoF9ZvefFr9sP4jfFX406ho3xQ8IObs2E2ofs6fBDxvpPw4+FJuXU2PxY8ceLZIprbUPDFq1v81h4YuXhbwVxZmLzHE5nmfAfhf4RUqWVKtLOMP4S8GZjw1wd4ycV5N9XhTxE864+yLhjEcOZBWy2vUxM8p4ZzeODXNxOo1PexdShPxR4g4fl/Zzy2vxti/F/Oq2PeGqZViOM+KeHqHGPh1whnKrRnTpZdw9xjnWN4v4soYt0Ie2x/CVXGU5QyyrI5Px7+zZY+J/Cfjlv+CXn7Cv7TX7PvgXVP2D9b/Yu+PfjHxf+zd8Xvg18Q/2hfjJ+1f8AFr4K/D601Dxp4V8c+HNK+IPxb8Q/s3eFJfjF8Tviz+0Rr+j6vonh3+1LyzHjzUNKe7Nr9fXy7DZ1nebZTja+Byzw5434+8GsiynK8onDD5Tl/DvCnGWYcUcZcX4XKVD2HDGR0+AMGuCcBi82o5bjuIMw4gnh6mHxVfBxr1PkMuzDG5LlfDGd4iOY5r4icE5H4mcb53mGJjHE5tjM+q+HmY4Hh/hSWbQm/wC3c14k8S8VkvEaynK6uMwGT4Th2hicP9UhjaWHP2t/YR/Ya8B/swf8FGP2otT+CXwH1H4IfA/4ffsjfsr/AAG0nxNH4T1rQtM/aO+Jtxr3xM+I3j/4m6z4y1S2RvjN4x8JaLdeBPCes+Pr3U/EWs2epahrOg6hq0csD2UPRgc2xWNyfxFxmNhh8HHibxXwtXJ8kopYenluU8L8GYSvis3weWtReFwvEfEHHmb4KWOhFxzivwpUxNWvicVSr1XzV8np5fX8MsFQrPH1eHvDviB5vm8o+1r18bxFxFlGUZbkuJxkV7JSybLPDp5nRyam6dLKMDxNl8cNhMJgq+Dpv9wK8o9cKACgAoAKACgAoAKACgAoAKAP5h/+DWL/AJNg/wCCjP8A2mE/a7/9V7+z1QB/TxQAUAfjD40/Z48X63/wU/8Ai18TvhV8HYfANj8Mf+CePxCtfBHxOs/h6PCPhT4j/tV/tTfENxrmqyeNYNHsNJ8a+NvC3hP4C+BYfFl9/aOqa5oum+K9HTWJ7aDUbOOb5TH4XMX4e+PtHJPrOEzvOMq4c4J4Oy2lU+pKrTw2T8d8bcRZnlFCp7KhGnm/FnFvC1OvmlJLDYjPMlxMcTXni8FifY+2q2V1eKPBr+2qKxuX4HiHiHi3i3MrfW508JllHgzgrhXKcfUiqlb2mF4dr8drL8DVqKpSyutBYWjDDVIOf5w/sp6hrP8Awrb/AIJo6J4i/Z4/ab+CvwQ/4I/fAn4g/tE/tmeKvin+z/8AE3wbqGt/tKaJ8B/FvwwvPht8KdK1Xw/Brfx21+41rx58Xvi14r8W/C+x8VeEL62j8NC08RX2peKobRP0nMsxyefF2feIGBnVw/CmG4Ewnhl4a5c6MqOaV6fF2ZcD5VT+u5FKnDMMmyvgfhLhSnw5mGJzGhhKMM3zap7H22DyfH4yn8nhsszXGZTS4ExFP6/xfxN4qVeMuLMfHEqvl9PD5JnnE/FEcRQzmPtMvzPFcZcXZrkWOyXCYTF1cSskwOJnXpUatfB4ap7r/wAFO9G+A/xL/aI/4Sv44/sn/wDBSz4jeLNK/ZIOh/sceLf2Qb79pe28I+PPFvxP1648ReJfBWrXP7OVt4Wb4QfFLwx4j8K/D3VdRuf2hPHVv8MdQ8Pw6Tr11pq3HhCQp8HjcszelX8RsJw6qmX+I9bFZPw5lGKxGOp0MolhMhwmPxmQ8UYDOsRVhw3DK8p4n4iz6hxBSx1PGZnhKGAwuOwcK+Czijh5/S5fmeV5hl/h5jMzlSxPAs5ZrxNmiWAnPM8NXzanlmDxeSZjlFGP+sdevmfDODwssill7wVKpiswznKq9ajXoYirH8svHH7KH7Xnhrxf8X3/AGgPDP8AwUA+IH/BTr4kfs3f8E/fBH7Ffxk+AWufHWD4G6H8S/hz8J9H0L4h+L/jB8XPhbqWn/BUXXwv+NWo/EbxD8WI/wBoW8n0fVvBet3ms+CdE1G/8d30919vh54N8U46nwvUwWX5tW+kJHiTijOMfgp4LhHFeGtLBcA4bMM3wWV46jHLMVkuccL5NxJkKyDB4StnqzJ5VkmGwWDp1va1fnLyWQ5HW4mw1fG8N4Pwh4kyjJ8nwNZ4njPD8W5jxb4g5rlPDuY5jg6sc2oZ3l9DH8A4rB579dp5JU+pZjmWb47GzybD0sN7v8bvgF8bvjn+278T7Tx94C/bTv8A9p/xj+3d+zpoEvww8MfDPxp4W/4JlfFH9gL4I+IPB+qW3xS/aM8VaZ4Stfgv8b5Z/AZ8fXLD4geP9Z+KmkfFF/Cfw78M+EdO8P8Ah2201/O4EnQo5nwnmOFjKjQw3G3iJxr4hYfiJujQ4XzPDQ4jybgvFcEYPEeyoz4ieU5F4X4vhjO8kpYzF47N8Jis7z7F04ZbGGC04sjj/wCwc4wGKxMcRjV4XcIcJcFY/I3Uq4zP8zzbA5VmXGeA4jxeEp/WcDw/DjLPOOsJxBkuZvA5ThuEsRUhlUa2Mz+visb9F/8ABR0Bf+Dkb/gh2qgAD4H/ALcgAAwAB8Bfi2AABwABwAOleDnrbyvFNttt0W29W28TSu2+59BkMYxzPCRilGMVWjGMUlGMVhqqSSWiSWiS0S0R/QFX56foYUAFAH5R/wDBUP8AZZ/a3/aw0v4KeDPgZrH7Pt/8E/Cni+/8f/H34OfHbUviZo2kfHK+8Mx2F/8ACzwfrF38N/DniC81X4faP4miuPFXirwbefYLPxfqukeF9O1WW90KPVdMveCTWExeY5vi6FfGU8t4czF8OYfAR9tjcDxNiqGLoSz+ng6kVSx2aZTgZR/1UhKsqWCzvEzzSrh6+LwWVVcLeLhPF5RPKMHWWDxGbZjg8PnGLqTdGFfhmLU8fklPFU+atgcPnlX2eFz3E0IRxVbI44rLcNicNSzDGup5h/wS3vPH3wY/4Jy/sRfs3ftdfD3UPA/xF+K/hPxP8HvBfgPRPBPxM0y603SdK8B+LPGcXhv4tv4p8P6W/wANPHN54U8O+K3mg1gadpE89tZ2ejXFxdu8Y+s8TMLl3Fn9pZNhfbZtPEeE2ExWeU6GJw1KjiMLgcl4c4YxOBy7MJVXR/tVYbPMjw2LwdeosXSzeOfTp0ZYDK6taHz3A9XMeHHmGb4mFHLoYfxc4lllk6WHr1JUauc8b8Q5thsylgvZqpPIaua0cfWynMadP6nWyLFcNyr1YYzNYUpflt8Nf2aPjL+0O/7Nf7OeuWv7WvjL9nv9kn4G/tceB/F/wc+Jn7K15+zD4u+HPhDxR+z140/Z4+H/AMD7j4+eJZZvhj+058aNesfFkFl4I+Inwf1LTvhraeDNEm8XeMLG4vvEOm6i2ecYx5ll3GnGeYVFmWaZr4W4PK8JnGUtYTNMz4uxfFnhzxe1lvBePccwy/MsplwTjcdxV/atOvlNTiTB5HlWRfVaGJxVLFduXUf7Lzfh/hjL0stwWE8ZqPEFTAZhSqZjlGV8OZZR46pVM0xnFeAk6WK4ezGpxBgcHw5l+X/8L88kznMq+bSr18nVTC4utfDX9tr9ovwl4k8WeELf43/Hy3+BP/BNL43/ALPkfhP49/sO6z+y/eR+J/jDrvwU0q/+D1p8P/iO0tn+0P8AHTw78Ovh54y1Xxb4w8GXlx8E9U8X6N8PNK8L6RZTa7qEWpd+cTy3E4/jDPc6rU3l3GfGHhBh8yzzhXEV6uZ4rJMr8Qsw4p4x4v4Q4bqUqudcMQ4ewFWhjMplmcMRxBLOc1xFPK6Verw7HCUPKyHCYjL6fAvD+U06uGqcEYPxBzLK8kz+nB5fgcxw/htmXCnA/DXFfFNGpHJuIsNnudZjg8FXqZZLDYGHDeWZhjs5rJZ1hMXLG+OngNvDH7HP/BXnxD8KJf2uviJ+zx4g/wCCdPw78P6l8a/26fAHxW8H/Gx/jN4C1Pxbpf8AwqnwTqvxv8BfDb4ha98NvC/grUV1zX9Nh8PXvgrwz8Qdb1AeHNblvtb1+xtPVw2InWwecyx8cmw9XH+JFLO8heT1sLKtn2EzHh+GG4jzfOIYetWxFWhg8Rl3DmA4ax+bwwuZYjDVc5wsKdfBYHD1YeLUwlPDy4ap4SObTllnh9nGSZ9h8ywlSjg+HqmFzjJsVw3leUudOnhMLi8wWM4rr5/l+SzxWXU6OWcNVqk6FWpSWI/e3/gmN/yjY/4J6/8AZjv7Jv8A6oXwDX6Lh/8Ad6H/AF5pf+kRPOWy9F+R9xVsMKACgAoAKAPzT/a2+EF3qf7XP/BOb4j+CPhdc6hcaV+0/wCONb+MHjzwr4Jlu5tN8OWf7Ivx+8I+F9X+JPijSNMkez0S11fXdN8MaDqHii+jsYNR1mx0XT5VudRt7abzcppSw3HtHEKm8Pl9Tw18ToYiuoOlgqmeZnm3hVTwkK1VKNCWa5hgMlqQw8ZyeMxeEymcaaqUcBJUqzx/WuDsRRv9Yx1LjHw4WFpX9ri6eUYDOM+x+NWHh71aGW4PEY+rjcUqaWGw9bG1MRV5J4iU5+U/t9+M9H8f2Pw9+I/w0f48eGviV+xZ+2BZaDf/ABH8B/s2+LPjvF8KtZ8TfBjU7PxH4k8ZfAaw/sfx18aPgprvgH4p6Zo+rat8IbmbXdIvPEOm+JdJ1GOz8Pa1JFy06sqWdcMcT4epWwNDMsq8ROE5YzE5XjMfhauCWYxweY5NmGBwbjmWVV824k4JwFThvPKlNZf9bwWWyxLq5VndN1+vF0o1cp4gyDEUni6mHlwRxRRw+ExuHwuI9vDHUcRgM0yzF4lSwOZPKcDmWZRzzJoupip4OOcYOhThm+Bpxpfl5D+wj/wUT+PXwt8d+OotX+Hvi/4RfEb9qf48ftVeJvgt+1T4Q+KfwZ8Z/HLVLTwb4I8EfA7xB4q+EPgnwhqmseGvC9hfeBdQ+JPgj4F+MBp+q2+o3Hw8X4iLr+p6JcRSeFxLk+OwHA1PDYjBTxU8k8NvEuWWZPl1aGd8SZJxXx7xj4j8Q4vM8O8EnlGbcbUOE+Isrw+VLA+yweS8XZ5xJ9QwuExOGyt4DpwGNp5pxLi6mHxUKVLNuI+AMtzTMsfhJ5Rk+ccOcJcMcKYCeXUoYirPMMv4ZxfEOFzDA51icbCpjc+4ayHLpPEvA5rmP1/z34tfsJf8FOPjN/wTR/Zvs/Ffg34C654E+AP/AATu17SdK/ZK1zS/2gbT4sn4z3Xwm1rwt4c8YXfw5tPAtxc+Kvj74H+HktloHgPwHrotdI8L/FzV/EV9aWV1exaBqVh9V4g08VVz/iTPanss1x2JhkWV5RWyOVTGwyWnicfl74lxuT0eRKric3hGnluPzatVnVwXC9LMsFhKGFlmOZVcT4/BPtKeCyjKYezyzC0+MM1zjMI5pfBU84oYXMJ4vIsHnNeznRybA5w8ZnNPB4WNOjmdWGQ4vHVMRHA0sND6uu7H4maZ/wAFef8Ag3A0z4x6b4b0b4mad+zv+2/p/i3SfCQ8QLoWm39l+yXr1tBZW8fimz0/xBBd21hFaRavbanZW81trC38CJ5McRP5n9Mmvh8Vwb4j4nDVqeIjiczy7EVq+HqQrYOtja3FuS1MxqZdWpykq2VTx8sTLKq837atlzwtWvGNaVSK8Lw0w2IwfDfB2DxFCvhZ4TIsFhqWGxdKdDHYfCUMvVLAUcyoTjF0M1p4KGHhmtCK9lRzFYqlRcqMISf9cNf5JH6uFABQAUAFABQAUAFAH8pXiX4KfFn4L/FL9o7w38PLP9vK1/bu8b/8FILj41/s2a14H/4abP7Hmt/AT4s/FrwJ4t8U6v44vvCMa/sfXPgew+Gl1418MfGO2+Nslx8V7XVdD07SfDoEMXw1iX+k+Ec4yvM8q8JqWPfBy4L4d4OzHhrxVw2ePh7/AFip0stx3F1ebymGcSfEbxWa08Zleb8I1OC0qcuIMxqzxrjiqWe8nkcZUpzxHiVmLli6lTPOG8kxnh3WyV1vrf8ArllvhlwtwtlVDF/U3OVHEZZxdkMsHnFPiRQyCXAlCli6VH2WNxNSv+jn/BQ3xto3xD034efEn4Xv+0D4Z+J/7Dn7aOl6HqHxL+Hv7Mni/wCP8Xwi1zxT8DtUs/Eninxp+z9p/wDYvj345fAvXfhx8YNM0TXNW+DN1P4h0a88S6b4o0bUo7Pwxrrw/m3h/hq+W5rhMVjJZN/ZPiBwFxnlEcLmubRyyjnGAwvEtGjPJVmlJ1I8McQYjijgWjicgx2dUo5ZWqZdhqGMhVweeYb23sZnTjXyfiDIa1Kpiq2BrcD8VUaODxOHoYmOIp4+hiMDmuWYjEqWBzVZRl+ZZpHPsmpSq4ueDjnODoQp5zgKcaP5S2v7AX/BSf8AaF+Fnj/x/BrXw28ZfBr4m/tefHn9rfxV8EP2t/Bnxa+B/jP4+6hp3gX4eeAPgL4h8XfBrwN4M1bXfCvg/T9T+Hmp/FDwN8AfG39naxDfzfDNfiZ/wkWqaFdwzfdZ5xTwPwvleXZXiMBmVLOeG/CLN+F8oxHBOYZTxZjOEM54t4u8QOJeIquAzipi4ZRnHF64c4my3J1nmU3wOX55mPFLyShl8v7PlhFgK1XOeI8dWw+LpU8PnPE3AOAzXMM0wNbJMozzhzhDhXhLL5ZfSpVqksxy3hfGcR4TMcDnNbH06mOz/hrIMsnPEzwObZk8w7fwx8bv22fgP+wX/wAE7f2PNY/Z1/aK+Fnjrxl+yb4Q0P46/tPfs8/sZftN/Hzxj+zl8FNG0bSfD2ifCbQPDfh/4Ua3d6D+1x4u0+zlj8RWfjX7D4P+Dl/Y3vis6R4nv5fCmlXft8V5RwNxp4reJ+fV+IMozDhzC52sZLIMbxZkGSYDxB4ixdbGzqUcBnFXMqMFwNgKE+bGZthvbZvj6OOeVZY8JWrY7H5f85wxLNeHOF8JjsLhMLWzirxPxFhuHcPj6FSuuGsFHEU8diuJuIcoahUxk62Y1nDhzJ6DhgM6hhsLic4xNPA4LEYTHcp8SPDHwv8ABX/BZb/g3U8HfBXwV46+HPwo8K/spftgeHfAXgn4n+EPGHgL4i+H/Dmjfs6fE/TrG08b+EviBp2k+NtG8USLbtda1F4n0601m5vria9vY/NuSzfvf0d8dm+Z574j5ln2NyrMM2x/EGX4vF4nIsZgcfk/+0ZRVq0MNluIy2tXwKweCw0qOCo4bD1ZRwUMOsFJRnh5Qj8hmtHC4fhyNHCRzHkhicz+sVs3oV8PmWOzGWf155rmuLjiKOHnWq5vmcsXmn12FGGHzCOMjjsInhcTRk/6l6/q4+BCgAoA4H4n2XxR1HwPrln8GPE3gHwf8SZktB4b8RfE/wADeIviR4H06Rb+1e/bXPBfhT4h/CrXtaSfTFvba0Sw8e6C1rfzWt9NJeW9tLp91z4mOLkqX1SrhqUlXpuu8Th6uIU8Mub2tOkqWJwzpV5e77OtN1qcLSUqFTmTj0YWWEjUk8bSxNal7GsoRwuIpYaosQ6Ulh6kqlXDYuMqNOtyTrUlTjOtSUqcK1CclVj+NX/BQzxR458U/BHxv+yT+0z4Q/af1Txh40+CFzrvgr48/sC/BX40v8Ofjt8Wbp/HOhj4A6z4D8Lt8fLrwJoMMFz4VvNe8KftA/EG7+F/xE0jWNVudR1y20bSdZsLTwM/hic1hmVLh/L6seJcjxGQ4jhjJs+eGxnDXFWPeAwGNeb5vXxmEwnDr4fy7ijA4nDZrk+cV1jspyWrh8aqmNdWnj19Jw3OhleNybH5ljMMshx+IzTDcRZjhK0sLnnCuApY/C+yWWQw1arnyzjH5LXlPLM7yHDSc82wFXCQpUK1WhhJ/nL+1P8AsOf8FXPFmsfAH9pHx54L/Zd+KnjTwz41/wCCfHhX4X/Drw5Y/Ge81P8AZdtvCPxG+Efib4ptpXgb4f8AgrU/BXh/wrrfxJ0SXWPjr8SdL1bU7nSPhT4Y03S/D9zp3h7QVsLn6WuqmC8UqOa0K1PHzznxY4zzCXE8amPr0FwbS4P8SMHwrlOb47MYRxeAySngcyq42rKo1VzzxFzfKqmZTqxjlsMF83hpYCv4b4jJHSxmBy/KfDJYOGRSoYDD5hi8/wAViMkp5lmWFwuEqPC4ziKOFo08qynA0KdDCZTw/RzWnhaCr43Ma+J/oN+P/wC0zf8Aw+8B67PdfA39oPxxp/hb4g+Evhb8atf+Enw4+JB13wDoHjfwZDqes/HL4MafaeEdR8XfGvwn4AvNb0uy1PUPg/pviTW9CvjrDGJtU8Ia7psHFj62AxM6FKU81y7I83xvFGTQzf2WKpZrlFbLcHjP7NrY7CYCnUzDAYTPcRTpZbguIaUI5ZTq4yljliZYBVK9PTK6OOpR9pOOUYzPMtyrh/iBZVOrRnk+czrZxQoY/K8Ni8dKGBrY3AYfD47NZ5HjqlLG4rC4bC4OdOlis0wPtfib9gb4ITn9nT9sfSNV+HnxH8X/AAg1v9ov4qfFX9lXxD+1B8NtVtf2kPH8Ot/Djw7c3fxQ8b6d8Q/C2h/FHUPE5+KU/jPSPhf4x+Inh/TfildeBLHw5DK7aZFok8/z/G+BzGr4J4jLJ4CC4nwHBnitl2UZblFGlVx9HK82xXGEOHfaYXLZV4UOK+IctznGVc+oYFU8ZmVTNnWzfDxzvNM4oy9fKsbhn4mxxtPGynkmPr+HP9uYnF1q6y6ebZVHK45tgcNVxypxrcMZLSyfh14CLdXKcBmOCxtPKary/AYGVPl9G/Za+Heo/wDBIL9kfWP2kfg78eL34ifs2/sP+HNDn+FXw5uviX8O/jdr03in4L+HvB3xE/Z11fw94XOl+LJrP4oz2emeDPF3hHV7KGWyvLez1CaTRb3Rl1G0+x8RrVOIcyzbJMHhc9zbMKeV8M5dl9euqnD+e1c1zjhnE5Tl/ElnPBPh7DcVZVkeZ5rj8Uvq+WZfgMwqYyp/ZNXN8Li/M4Nq141MRl+JzD+w8BDjPiPit5zKjF47h+eVZjxhKHFORylH2/8AauG4ZzrPI5XDCe0q5lHMo0cHRr4ytgJ0/B/2PvDv7dv7LX7TngP4Jaxa+PZ4fiV8WvA3xD+Nvhzw78CLbUf2evFvhT4p/Azxl4x+OnxWvP2iT8Pbm98N+JvgT8W9I8Afs6fCT4fD4vaDaWvwq8E+BNIb4X69L4kt/EttvlE4Tx2MyPEZjis3yvh7E8dZbXzbNKCy6vXpUMg4e4lybj7L5KGFecZ34teK+e8bZnxJhKtXOlgaeb5rhsJhcnw3CH1uv5+bRof2Rhc6y7LaWTYjM8l4Hq5Pk+HxLx1fL50OPcZwdX8Ocxwzq4pZblXh34GZVw5mmGzGjRy6Ga8TwxWYVc0zGvn1bK6X11/wbNf8kV/4Kk/9prf23P8A1E/gLXxdf+PW/wCvtT/0tn6RhP8AdcN/2D0f/TcT+k+sjoCgAoAKACgD+Fj/AIJ1fCH9uq78Hf8ABYb9ob4F/wDBYLTP+CcX7Nfwn/4Kzft9al8VfCWs/sN/Ar9pfShqfhOD4f8AiXxZ8Xb/AMffEvXdP8T6TbXHhG+8PaDJ4O0ywudOtB4O/tWxM+peIb6BOTHY/B5bQWKx1eGGoPEYPCKpUvaWJzDGUMBgqEVFSlKrisbicPhqMIpudWtCK1Z04TB4nH4iGFwlKVevONSUacXFPko0p1603KTjGMKVGnUq1JykowpwlKTSTZ+l1j8Ev+Cq+qeGvgD4x0z/AIOfvDGo+GP2pr7RtN/Z81mx/wCCSf7I13afFS98QeCtZ+I2kw+GTb+K5JHFz4I8Pa14jea9js4LWw064+2SW84WFvUxWDxOCzmvw/iqTo5zhsBm+a1sDKUHUhluQ0sPWzbHc8ZSoywuEpYvCTdaFSUKyxWHWHdV16Sl5lLG4Wtlc86pVozyunjsBllTFpSUKeYZnmsckwWCnFxVWGKrZrJ4J0ZQVSlWhW9tGnChWlD0D4a/sef8FnvjB4L0n4h/Df8A4OSYPFHgzXZdVh0jXbb/AIJBfsmWdvfvoms6hoGpmCDVPFVjeGKDVtLvrVJ2tlhuhALm0kntJYJ5MZU5xpYKtKLjTzDLcrzjByejrZdnWX4bNcsxPK/fprFZfjMNiY06sYVqcaqhWp06sZwj1zTp4nH4SemIyzMcwynHU9/YZjleLrYDMMM5K8Jyw2Mw9ahOdOU6bnTlyTktTu/+HeH/AAXX/wClir/zkb+x5/8ANtUCD/h3h/wXX/6WKv8Azkb+x5/821AB/wAO8P8Aguv/ANLFX/nI39jz/wCbagDmfGn/AATA/wCC2vxC8H+KfAXi7/g4bfVPCvjTw9rHhXxLpkf/AASc/ZN0uTUNC1/T7jS9Wsk1PR/iDp+rae91Y3U8K3umX1nf2xfzrS6gnRJV5sZg8Pj8PUwmLp+1w9Xk9pT56lPm9nUhVh79KcJpKcItpSSklyyvFtPowmKr4HE0MZhZ+yxGGqRrUanJCpyVIO8ZclWM6crPVKcZLyPzX+A3hP4+fA/xb4Q/YG+AP/B0p8Gvh/qnhPxbqXwg8G/DPwz/AMEgv2XrHwT/AMLLh1K9n1z4d6d8TbvXm+HniP4r3niGTU213w83jvVfH+seLJtRXVLe88RT3av6eAxmJ4vjh8Xl8/7Sp/2QquWLD06dCliMgyPC/V41cgwihh6eNyXLMvwl6dXJaNfL8Pl+GlXpyjhKUqi8/G4Whwz9ajjovBTljoV80qV6lTE1qGZZ1VhXhPPcS516uCxuPrYqil/a9WhXnOtQo6OVKmfqd/w7w/4Lr/8ASxV/5yN/Y8/+bauU6DhPHf7Hv/BZ74Zr4Sfxz/wclQaAPHfjjw78NvCQm/4JB/smXb63438Vyzw6BoNtHp3iq8kjnv2trhvtVysFhaQwS3F7d20EbSB0U8RjcLl9Fe0xmNhmVXDUFo6tPKMpx2eZjPmdoQjhcqy3G4ubqSgpKj7Knz16lGlUc06eExuOmuXCZfDCVMZW6UYY7M8Dk2Ebirzm6+Z5ngcJCNOM5e0xEZNKnGc493/w7w/4Lr/9LFX/AJyN/Y8/+bakIP8Ah3h/wXX/AOlir/zkb+x5/wDNtQAf8O8P+C6//SxV/wCcjf2PP/m2oAP+HeH/AAXX/wClir/zkb+x5/8ANtQAf8O8P+C6/wD0sVf+cjf2PP8A5tqAD/h3h/wXX/6WKv8Azkb+x5/821AB/wAO8P8Aguv/ANLFX/nI39jz/wCbagA/4d4f8F1/+lir/wA5G/sef/NtQAf8O8P+C6//AEsVf+cjf2PP/m2oAP8Ah3h/wXX/AOlir/zkb+x5/wDNtQAf8O8P+C6//SxV/wCcjf2PP/m2oA/CX/ggT+yJ/wAFRfiz8B/20tV/Zk/4K/f8Mk+GvDX/AAUj/aN8GfEHwp/w7/8A2ePjz/wsz4taN4N+Ddz4r+NP9u/EDxLpt/4M/wCEzsNS0DTf+Fc6JHP4a8O/8I39s026lm1i9WMA/dr/AId4f8F1/wDpYq/85G/sef8AzbUAebeMv2Uf+Cw3w+8W/DTwF41/4OZfDfhzxt8ZfEGp+FvhX4S1L/gk9+xtH4j8ea7ovh7U/FetWXhvR08bvf6iui+HNG1HWNYvIoPsOl2cCyX9zbm4tlmVBrE4yWX4dqtjYZfi82qYan71WllmBdKGLx9ZL+DhKVWvQoe3quFOeJxGHwtOU8RXpUpusnh8FUzGunSwNLF4DASxM/dpfXs0xMMJl+DhJ/xMViq026dCmp1fYUsRipRjhcLia1JPiJ+yn/wWC+Elx4Es/iZ/wc1+E/A178UPHWifDH4cWPiT/glN+xhpl/46+IPiMy/2L4P8KWM/jpbvXNfvkt7m4TT9Ohnmis7a5vZxFaW080dYeLxeYYfKsKniMyxeFzXHYfA0U6mJqYHI8vrZrnGNVKN5RwmW5fQqYnGYmajQoR9nGc1UrUYVCqvY4LFZjW/dYDBTwVPF4ufu4ehVzLG0cuy+lOo7RVbG47EUcNhqSbqVqs7U4yUZuPzrpHhL9ub40fHLxN+xrpf/AAdW/An4k/HDSZtXtPEfwRP/AASr/Yg8RalNqfg17fUvEehDT7rxlcaJrniXwZJFDf8AiTwzp9zqHiDwq1o93rGm6cbKWSEyq+c4Web5RfHYXKp4fM1jsL76wv1TMadDC5xhqkffeGwubwoUaGb4Xmw2HzL6vThioYqVGLWZP+ya1HAZpfBVc2o1MDHDYj3HiaWY5fVnUy/EQfuxeZZVUrz+oYrknj8uqVJxo1sNOTfUftOeFf8Ago3+xjD4Rl/al/4Orvhn8ED49udQtvB1p44/4JV/scWOpa+mjxwS63qFhpVv4yutSbQ9BjurR9f8QyWkehaEl3aNq+o2QuoPM56eKw1XMI5XHEUfrzoU8VOjKpCCw+GrYj6rQxOMrTcaGBw+IxSlh8NXxlWhSxNenVpUJ1KlKrGG7wuIjgamY+wqfUqNVYd1owclPEOlKt9Ww8Ip1MViVQhKtLD4aFWtCivaSgoe8c18cLn9u39m3/hWJ+OX/B2v8E/hxH8ZtGtfE3wxn1z/AIJh/sUPa+LvCN6bMWvjfT7vTvHV9aweApzf2QTx1qE1n4QzcxA60N1dfsqiz6vwvOE6XEGFqUqOMyqvF0MXgq2IxVTA4ahjo1vZxwWIxeNpVcJg6GKlRrYzE0a1DDQq1aVSMeaE41cmo8QUX7fJsT7T6pj8PfEUsd7DDQxmIWAjR56uPeFwtSlicWsHCu8JRrUKmJ9lCvSc5/ih/wAN6fBb4weCvgF8Vf8Ag7R+C/gX4wfEKDw9c+E/Auvf8Ewf2KbbVb+38X3P2PwfPezL45k03QovGF2RbeEpPEF7pa+J7hlh0I6hIyqVgKdTM80xeSYCE8Tm2BxX1DF5fTi/rNHMnh3i1lLpyUebOHhUsRHKIc2ZSoTpVVhXCtSlOMVXo4LKcNnuKrUqWT4zCSzHC5i6kZYWvldOoqVTN4VYOSeT06t6dXN3bLac4VYzxUZUaqh+bn7a37JH/BT/AMM/8Ftf+CVvwy+IX/BXj/hZ37Q3jz4WftWX/wAF/wBp/wD4YE/Z78F/8KF0XQfhJ8RNQ8a6D/wpXRPEtx4H+KX/AAn2h2eq+Hv7U8V39nd+Fv7Z/tbSUmvNPtkbzM1nSp4DESr0fb04+y5qPtJUue9aml+8gnKPLJqWi15eV6Nnq5VCrUx+HjQrewqS9ryVvZxq8tqNRv3JtRlzRTjq9ObmWqR+wP8AwwH/AMFtv+lgP/zlP+yV/wDNlXxv1zK/+hP/AOZDEf8AyJ9l9TzT/ocf+Y/D/wDyQf8ADAf/AAW2/wClgP8A85T/ALJX/wA2VH1zK/8AoT/+ZDEf/Ih9TzT/AKHH/mPw/wD8kebfFv8AZl/4KyfAbwFrXxQ+Mv8Awcf+Gvhv8P8Aw+bNNV8U+K/+CXX7IemaXBc6newabpWnwvL4z82+1bWNTurXTNG0ewiutU1fU7q20/TbS6vLiGB8p5jk8KuFoPKJSxGOxMMHgsPSxuMrYnF4qcKlVUMLh6VOdbEVVRpVq84UoTdPD0a+IqctGjVqQ0jl+bzhiKqzeMaOEw9XF4qvUwWEpUMLhaKTq4jE16lSFKhQheKlVqzhDmlCF+ecYvE+D3wI/wCCpH7QHw5/4W38G/8Ag5R8JeP/AIcR3WtWF74r0T/gl1+yN9g0fUvDUskPiLSfEMd54xtL3w3rGgSRuutaRr9rpupaWAGvrWBGRm68zq5fk2HhjM0yaGCwdTL/AO1aWNrZrUWCq5avaqWPpYyLlhquFpyw+IpVq9OrKnRr4bEUKsoVsPWpw5MBDHZpWq4bL86eKxVDGRy+thKWV03i6OOnCjVpYWrhZWxFOvWo4jDV8PTlTUsRh8ThsRRVShiKNSe94E/Yz/4KyfGvwp4G+L/w/wD+Dhzwj8RvCGr2EniP4dfEDRP+CVP7HWuabc6dqttcabNrPhXXF8Xy7LfUrF7mykvdOmRbyyklhaSS3lZWrEywmW15LFZBWwOJq5fQ9oq2NxeHryyzMoZfnFGnWU4RqLC4pUMrzF0KloSqYfB15w9rh6TgqEMVj6cvq+f0MbRwuZ4yjzUcHg8RQpZrk+IzDJMY6c4TnSeKwVd5nl0q1JuUFUxdGE3TrVFPxX4eaf8At5fFj4geMfhb8Ov+DpH4U+LPHngHTPEet+KNC0z/AIJn/sff6Jovg2//ALK8Z6zYanceM4NH1/SPBuqY03xhqfh7UNVsfC1+Vs9fn0+4ZYzjHE5ZLJa/Ef8AY6jkeFw2Gx2JzKpmNelhsPl+NhVqYHM60qijKllWPp0alTAZnOMcBjYR5sLia0Wm9amHzKlnGH4fnnD/ALaxeLrZfhstjltCpia+Z4eMJ4nKacKbkp5vhozUsTlKf9o4dKbrYWHsqnLB8I7f9uz476Z8Qda+Ev8AwdK/CfxlpHwq8PN4x+IWpWf/AATP/Y+sLLwv4IWO/mXx9fXGseMtOik+H08WlanJaePbNrnwfeJp941prUwt5dmmMngsuyuWc4/IKuDy2nVp4evicTjMXR+q4qtQjiaGDxtGdNV8FjcTh5xrYbBYulRxWJpvmoUaiTtGFp43HZrTyTBZ9TxeaVlVeGwmGwWFrzxkaGJjg8TPAzpTnRx9PC4udPDYurg6lenha9WjTxEqc61JT+NP2xdF/bX+On/BN79uD4jeHP8Ag4M8GftnfCH4YfB/WZvjD8GfDP8AwTy/Zu+GGo+J9C1LT4tR0/QNU8U6L4iXxz4G03xhpytfeHfGOmaRLBq1lBNeaBc6hBHLInqUcKsNUwGIq8P18HTxOMrYSjiamKxElSx2DVGWLwdanKP7jMMHHE4apisvxKpYvD08ThqlehCGIoyn5mIxEq9PG4enn9DGTo4OGLqYelhsNavgq861Khi8PWpyccRgcRVw2Io0cdhJVsLUq4evShVlUpVIx+l/2FP2Lf8Agrb4q/Yi/Y48T/Df/gtd/wAKq+HfiP8AZV/Z617wF8L/APh3B+zR45/4Vv4L1j4R+ENQ8LeAv+E217xVb654w/4Q/Q7ix8Pf8JTrNvBq3iD+zv7W1GGK8u5kX9Io0cU6NJxxfLF0qbjH6vTlypxVo3bu7LS71e582lKy97ouiPqn/hg//gtF/wBJ6/8Azlv+yl/82Faexxf/AEG/+W1L/Mdpfzfgg/4YP/4LRf8ASev/AM5b/spf/NhR7HF/9Bv/AJbUv8wtL+b8EH/DB/8AwWi/6T1/+ct/2Uv/AJsKPY4v/oN/8tqX+YWl/N+CD/hg/wD4LRf9J6//ADlv+yl/82FHscX/ANBv/ltS/wAwtL+b8EfLPxn0v9u39njxtonw4+Nv/BzV8N/hr421+x0/VbTw/wCJv+Caf7J9rdWOjatqjaJpOveJZY/Fk1p4P8ParrCS6XpniDxZcaLo2oahBc2lnfTT21wkeODlUx+YyynB5lDEZhDEYTBzw9OhSbjjswg6mX5c6jkqSzPH07TwOWup9excJ0pYfD1I1qTnWKhUwWDjmGK5qOEnTxdeFWULuph8Aoyx+Kp0o81aeDwKnF43FwpvDYRP/aKtOzMj4u3f7anwE+J2hfBj4x/8HPnws+HnxV8TWegahoPgTxH/AME2P2TrXxFqll4qv59L8OXNrZJ4slLQ61qFtPa6e7MouJIm2ZXDF5f7bNc1q5Hl2YLGZvRzLDZPWy+jhqcsTSzTGUMJisNgKlO6cMVWw+PwVaFKVpezxVGTSU0ZY2pDLsuhm+OrU8NllTAYjNKeNqOCoVMuwsq0MRjYTTfNhqcsNiIutG8HKjUUW3CVvpi8/YV/4K5+BNI8TeKL/wD4L2+HvCGhQLqXi/xhr1x/wS2/ZB0LTIxaWCSat4m8Rai/i+2t91vpmnxNf6vqMpaOyso/PnENumzHF1llOX1cTjM0o4HLcupYvE1J1KFGlhsJSrYnE5jjaiimow+sY3FYvG1+SPNXxmKr15KeIrzlPpw2FxOPxdOlhadTFY3H1MNRpxpU/aYjFVY0aGCwlPS86soYejh8LQTv7OhRo0YctOnCMfAfG+jft6/Df4UfDf44eN/+Dl7wN4f+F3xhtNJvvhV4ouv+CYf7Lkw+Ilprejf8JFp0/g7RrPxJc+IfECSeHw2uXH9m6TcNp+kRy6lqAtbOKSZdsf7bKsfTyzMcxjg8wqUa+J+qV8PThWp4TCwoVMXjcRG/+y4HCRxOG+t43EulhcLPE4eniK1OpXpRnlhoTxmExOPws1XwWExX1GtiqfJKgsa8VXwUMFTq35K+Lr4rC4mlhsNQdWtivq9eeGhVp0pyj6YvwF/4KdP8HG/aGj/4OPvAcvwLXwdJ8QW+LcX/AATe/Y8l+H//AAhMNm1/L4nHiiPxy2lHSI7RHke6FyVVlaI/vgY6vNKeJyTn/tbHxwHJPCU74jD0oqc8wnQp5fGi1Jqu8wnisNHAew9osb9Zw/1V1VWpOSy1Szh01lkvrjqSxEEqMbuE8HKrDGwrKXK8PPAzoYiGOjX9nLBSw9eOKVJ0aqj+cXxy/Zj/AOCkcv8AwV0/4JJ+FNS/4K7QfEL4x/FXwL+1/rnwA/aetf2EP2f9CtvghoOl/ALWvEHjFLf4Sab4jk8GfFeD4p+EvN8NxXviy+s5fCEd8uvaKs9/DHGfyjx8eE4e4D4m/wBbsknxFhMvrYDDZlw/VxuIyGpUr0+IsswvsamPwMamJw08HjXTxE1CLdSWGeHnanVm08nxNLMv7PxuXYynVw2Ow0cXgsbRjGtSrYbEYb29GvSvaNSnXozjKEv5ZqSP3a/4d+/8Fwf+lhD/AM5Pfsi//NnX8Bf67eEP/RkP/OlcT/8AzIfU/V8f/wBDH/yzo/8AyQf8O/f+C4P/AEsIf+cnv2Rf/mzo/wBdvCH/AKMh/wCdK4n/APmQPq+P/wChj/5Z0f8A5IP+Hfv/AAXB/wClhD/zk9+yL/8ANnR/rt4Q/wDRkP8AzpXE/wD8yB9Xx/8A0Mf/ACzo/wDyQf8ADv3/AILg/wDSwh/5ye/ZF/8Amzo/128If+jIf+dK4n/+ZA+r4/8A6GP/AJZ0f/kg/wCHfv8AwXB/6WEP/OT37Iv/AM2dH+u3hD/0ZD/zpXE//wAyB9Xx/wD0Mf8Ayzo//JB/w79/4Lg/9LCH/nJ79kX/AObOj/Xbwh/6Mh/50rif/wCZA+r4/wD6GP8A5Z0f/kg/4d+/8Fwf+lhD/wA5Pfsi/wDzZ0f67eEP/RkP/OlcT/8AzIH1fH/9DH/yzo//ACR8ufFfwt/wUO+BnxP8K/Bj4u/8HR3w3+H/AMUPGcehzaH4P8R/8EvP2QbPUfs/ijWX8OeFrvWph4wksPC1l4q8QxTaD4WvfFF3o1r4k1qGfStEmvr6GWBPosixPA3E9HGYjIPo7Y/NqOAqyw+IqYPxE4oqR+twwbzCeBw98KnjMxhgEsdPLsGq+Ohg50sTLDqjVpTnjmCxGVYOGYZjm0MHg6lPEV416+FoRisJg506eMx01zOVPLsHOrCGMzGpGOBwsm1iMRTcZ8prXhb/AIKG+HPjvafsya7/AMHSPwz0v48Xl1omnR/De7/4Jgfsex61BrXia0bUPDHhrUJ/+EyOlaV4t8T6ev2/w14R1PULTxN4gsXhvNH0m9tp4ZZDLsRwPm+UYnPst+jrmGNyjCvHe1x1DxD4plSmsqgqmbTwy+qKpjaWU071M2q4OFellkIVJ4+eHjSqOLx6xOVrDyzDNoYRYqnh61F1sLQjahjMV9RwWIre9/s2Gx2O/wBiwOJxPsqGNxjWFwtSriGqbs/H/wCDf/BRb9i3w7Z+Nv2hv+DmP4a/ALw38QPFs1lbeIPFf/BKX9jzw7Z+K/Gkmk/abgS3Fv4qLalrsmi6OrS3N15ly9jp0UbTGO3iRebJc+8PeJ8bRyTJPATG5vjcLgMXjMPl2F8SeKa08Nl1PHwqY2rRovDctHDrMs4jWrqCjGWMzCdaSdWvUnLongcxjQxWZzx1qEa+Cw+MxksHQt9YqYSeHy+lWquXNOf1LLHQwyk3yYbBRow5adGEV5bp/jb9sPV/g83x90b/AIOvvhDrXwj/AOE8l+F1t4x0b/gl7+yTq9vqnxHt9Ig8QXPgfQtL07xTc674g8UWugXMeu3WjaHpeoX1toqz6rPDHYWtzcQ+xi8JwtgM1wOSY36Nea4XNMxyzEZ3hMJX8QuJ6c55NhMTUwWKzepOWGVHDZZhsZSnha+PxNSjhaWI5KNSrGpVpRny4Z1sXHHzw+cUqsMrlg6eYTWGw8YYWrmDSy+hUlOUYvE45tRweGg5V8VL3aFOck0fQ9j8Bv8AgqVqfwO/4aY0/wD4Obfh9d/s+/8ACGXXxEb4xwf8Exv2MH+Hsfgmwtpru+8SS+Jh48/s2HTrGK3uFvXlmSS0uIJ7O4jju4pIF8TMc58Osozl8PZl9H3G4PPPrmDy+OVVvEPitY2pjMxnQhl9ChQWDcq88weKwzwDoqpHGQxNCphpVYVqcpa5ZSxmc8v9mZmsZzVMVSap4OinSq4Gdanj6eIjNweFqZfUw+IhmEMSqUsDLD4iOLVF0aqj+Rn7VH7Mn/BSJP8Agsf/AMEofCXiH/grzb/Fj40/FX4R/tP+JPgH+1VafsH/ALP3hW1+C/hWy+DPjnXfE1jbfB3RvEc3gj4qW/xJ8MRX2iQ6r4pv7O58MR60usaSk15Y26N/Un0ecXkOKXFWC4f4KqcA4nLM4pYHNcFVz3MeIatTHUKGKp1FVeZ06UsLUwzpVcPOlTvFyblJ80UfHZ3i8PisowuZRxVLOcux+DwuNwdajahRxOExUsPWw1elVo3cqVWnUp16c18UbLaR+zn/AAwR/wAFr/8ApP1/5yt/ZN/+bGv6c9ji/wDoN/8ALal/mfDfW8t/6FP/AJf4j/5EP+GCP+C1/wD0n6/85W/sm/8AzY0exxf/AEG/+W1L/MPreW/9Cn/y/wAR/wDIh/wwR/wWv/6T9f8AnK39k3/5saPY4v8A6Df/AC2pf5h9by3/AKFP/l/iP/kQ/wCGCP8Agtf/ANJ+v/OVv7Jv/wA2NHscX/0G/wDltS/zD63lv/Qp/wDL/Ef/ACJ8u/HLw9+39+zR4o8NeCvj1/wc7/Dj4WeKvFth/bGj6J4r/wCCZP7JNleLoH9oxaP/AMJPrQj8XTReF/CX9rTJpf8AwlvieTSPDf8AaG+y/tT7RFJGmOGlUxeY/wBk4fM6dXMFLBU5YdUaKdOtmdSpRyzDVakpKjSxeZ1qVWllmEqVIYnMKtOdPB0q8oSS6pQoQwEszeQV3gVLFRjWjisVP2rwNCGJx31elCEq2JWAw1SliMfLD06scFRq0auKdKFWnKXlnxe+J37UnwC8f638K/jL/wAHWvwW+HXxD8OJpUuueE/Ev/BNX9kqz1bTYtb0qx1zSJbmJfFUsYi1HR9SsNRtZFlZJbW7hlVsOKzw9d4qtVw+HzSFSvRx1fLK1FYemqlPMMNiJYTEYOcJNONejiYyoVINJxqJxeqLjRpSw+ExcMhqTwuOwlPHYPEU8dWqUsVg6vP7PE0JwUo1KNTkm4Ti2pKLauj6W+K3wG/4KjfA34aP8Yfi7/wcieFfh/8ADQf2KkPi3xF/wS+/ZKtNPv7nxJLBB4d03SYh4vkvdZ1jX7i5t7fRdF0m1vdW1W4lSCxsp5TsrXMPb5ViqeCzDHvD42tjp5ZQwbwkamLr5hTjXnVwlDDUuetXrUaWGxOIrxpQn7HDYbE4mryYehVqQ5ssrYDOcP8AW8syhYvCLALNZYunmNWOFpZbKNKUcdWxFRQo0MNP29CEK1acITq16FGLdatShLzG9079vHTvgA/7U9//AMHQPwws/wBnqDVY9Bu/itcf8Ez/ANkaLwvp3iGTW18Nt4c1WV/F4vNJ8SW3iBxo194e1K0tdZ07Ut1nf2NtMjoqx855X/ZLx2a0MPHPnBZJUdPDzo5t7TC43GxeXV6U50cZH6rl2YVZSoTnGCwOLjNxnhq0YXg3hcfWzHD4TIq1XEZRzPNKH1vFU6+X8rwq/wBso1YQqYfnWNwU6XtYx9tSxmEq0eeniaM58LceN/2wofhf4U+NEH/B0d4C1j4XeNvEPifwz4a8Y+Gv+CVP7NvivTL/AFHwRp/9reObuaPw1q+rXul+HPAmk7dV8c+MNWtLHwl4N0t4tQ8Ta3pdnLFM+06OKp4vKcDVxypV87wM80y11sPSpYerltPOsLw48wrYypKODwWBfEGOwWR08Xjq+GoVc2xuDy+lUni8VQpVFRlhMRDMp0MkqV/7IxuFy3HUqOMxNXERzPHZdVzfB5Zh8LCEsTjszxWVYfE5lh8uwNLE42tgMJjMXToSoYTE1KX01oP7Nf8AwVi8UfEjxL8JPDn/AAcUafrnxB8HeDfB3xA8UaFpf/BKf9ly9j0Twl8QrrX7TwTql/rUHiZ9Aik8TP4X16fStMGqNq9xp+nvqgsBpk1tdzVTw2OqrNHHFTSyXNo5DmfPhIUnhM5eX4fNZ5ZNVORzxmHy7GYHF4yjSU54GjmGXyxioPH4NV+d43KlSymusshOjnuAxOaZTVp5jVqwxuW4TEUMJVx9KVNTSwk8TiFQwuIqclLHVaONhgpYh5fj1hvVf+DV7SPFHh/9lz/gotoPjjxf/wALC8a6J/wWC/a60jxf4+/4R/TvCf8AwnHijTfh5+zzZ+IPF/8Awi2kSzaT4a/4SXVobvWv+Ef0uaXTtG+2/wBnWUsltbRMfnaqaq1FJ80lUmnK1uZqTu7LRXetlsfcYdxeHoOEeSLo0nGF3Lki4RajzPWXKrK71drs/p6rM2CgAoAKACgD+G/9ld/+Ew/YZ/4KZ/szQM73v7aP/Bzt8W/2X57WPJku/Bfi3xx+zp4v+L8bRqQz2o+DPgX4gm+H3PsnmiUiNmrHL8LRzTj7w0yvFYahjcvw3FVfjnOcJiYxnQrZR4VcO534lRhWpyjKNSjis+4YyDLJQnHknPMadOV+dRlvisVXyzg7xFzfCYlYPH0uCcw4cyjEaKcM68SMbl3hflk6DbT+sYavxm8wouN5w+pSqxt7Nyjqat8U/Ev7IXx8+Lv7Kd3a6haeHv8Agi98K/8Agpp+1/8AAx3ivI9Ou/h5+0B4A+H+nfsTaJpd4yiKe78KXX7Q3xa+FOj29rL5lmPBcFrD5OI1fxMPXzriHgTiHMKFfHf66ZX4c8JfROw+dKsnmr4+488U8ryDhXPaVSg1XpY3H+HHh94f5tWrRUasq2b4qrOo5SqHsVMJlmX8bcOZRXwuHfB3GniRl30gszwUcPSo4TDcG8H8D8YY7xHy6hST9jHCYXxPzDPMfFThyqlDB2pxUYnzX8f/ANoL46abrOk/DWz/AGnPiDoX7U/7PXjr9ij9jfw9Y/FL/gof+01ZftHQfE1X+B/h/wCIn7RHhD9kD4XeB/D3w08R/B/4p+IPH+pXviT4q/tZ/Ez4rW/j63Z9Ms7vS4dQ8K+B6/SMiqZVmPinkOOyejTq8OcS+OGa5ZLDYWks7rZbwBwdxfmHC2K4b4roYqGHyLh7CZ7kXBuKzDB4TBZdU4hx1fiOnmVTMcwzCvPEYX4LMq+LwXhvmWIzmnP+0MB4KYnjWpCrV/sjD4zizjThLH8eYKrw5jcJKpnmc5twhmGfYfJKvLjMLkmQU+GqmBhluCwWW43FYv6u+Kvx4T40+Przwfqn7Zn7Y3gb/gqV8Xf+CnH/AAzLN+z/APC34u/HD4feFvgF+yfoXx31bTpvDn/CpdBvdF+F2neE/GP7LPge7+Kuk/Fqexm+IHjfxxrKaz4U8YiwsNVsrD4zgPFVJUvCTOcLhqud0quUZn4meMeExKeYRxGN4H4f4g4/znw9WHxfNHKMTknE2Q5NwNlnDmXfU8TnGUSzWpnUc0yjPs3+s+9xoquBo+J2CxWIoZVPAYDK+EPCfF0qHsPrGJ4wo8M8JZTxxGVKNRZq86xvFOY5vmecZkquXZFXWWZflSynPMpyFnAfs8/tr+K/ir/wUE/ZJ+M/hf4+apop+MH7Q/7RPjv4zeAdU/b2/aG+OHxa+GPwA+Gfwk+N/jG/+AX7Sn7M1r8O/hZ+xv8As82unt4P0+Xwb8P9L8O6/wDFbSpdGGsP4s8U3mleJfF8k5FjocM5Bmmc46rh88yfJ/AbjDxFz/HYCdPPMszvM6+U8P4rJZ/6w49UK2L4l4ezfi7LI4inwhleU5XllDB1ctxOXZZl2OyzB4/XinLsRmmOrZNlarYDN4eLvBPh7kGDxieT5lhKOB4vjk2c4nA5LhJVKlTIeKMn4dzd/XOJ8xzPGZnVzmljKOKxONp1ZYLo/G3ifxX4M/ZT/YM+KH7Qf7Svxxtfi3/wUcPxe+PXi/4g/tC/8FIv2hv2RP2S/A/wZl1S5+Nvgj9mDU9e+Gnhr4heLtLuNW0P4leGo/A3g74TR/Dj4neNJvCup+Gp/if/AMK50Oy+Hb9dbJ5cN5tlfh5iKqxuP4Q8NOFs04tnm9XMcbnXGnHOVZXk3CWOp5Ll2Cis3znOcgznP82r1sowOPwmUVvZYPP8/wAj4l4mxGDzLBOeY0s5pcWcZ4GGKweVZv4mZ9wtwhRy6jgIYHhjhTEZrn+Y4LM8xxuKSyvLMtz3KeBsDRqZzjMBiswoU84eVZRmOTYL67LF/tx/wRW+MXxIuf8AglbN8cviRf8AxK+NB0nx/wDtc+JPAXhXT/EPj/4rfEh/hb8Ofi/8RtE8D/Cvwhr3xz1TT/ij4x1K30rwkdF8D2/xY1mw8XvFd6Po3iS50q4t5ILPr4rzGGVcGcH5zmeExeMx8fDDIOIeIp4bCZXLMs0qZvhsTxBRxFXDZLVlleIzChw7mOVYLGTy6tWjjcRgK2IjVxmJrSrV+Dh3LZ5hxrxfkmFxuXYTL6niDHIckqVsfjZ5LllKhlHDuVY6rHG5hTnjaGU1+I6Wc5spV6MI4bD45qlQo4anTpQ/MT4dftQfsm+EdY/Z++Fv7MX7Rvwl/ba/Y0+O/wAcLz4y+Ov+CeHxP8K6Jr/7Sf7BFxa6x4n/AGl/GXxlg8YeCry38QfD7wj8CPivpz654q8D/tHeGdS1HRL+Q6P4M+Js066fpdzwSrPhTDKGJxOF4kybwk8PuIc+4P8AErJZzrwyDLvDfgbMKXBWGxWZqEcszrCcQ5dQw3A/D9b2GVcWOrnGVLG4fNo08zjDrxsK3E7zTFwwuLyPiPxE4nybh/ingDOqbU+Lc3494qynJOKsPh8upyrY7Lc0wccVi+KM4jh8RmXCNSlk+a18NPKY1cDXl5Z+w7+1np/iHVP2MP2nPBX7Yv7RXxx+OsXg39tL9qX/AIKRfD7xH8d/ib4y+FPwC/Zjk8DfFz4geDPhZ4/+D3iDW73wH8KtT8MfE/W/hnpXwRYaFpXjbxBoVhreoaVf6n4AstItdKwzijjeA+HOKY4JvOcr4O+jrhMNxFnOZSeOxed+NuHw3A2FyTAYPMcQpTw3FtLOcHx9gM3ybBTw+JwOXZdmK4iws87zDF43MuinCjxpn2Hw9BPJs14u8f6WA4Byalz4OGX+GFTOc+o4zNK2Ew8aNLEcMZnwb/qvmcM2zOnWw9fO87yKGT4qFPDUqGGjbxZ8d/2Uvg7+xn8b/Gn7S37UXjr9oPXP+CfP7XP/AAUd/aa/4Tf9ob4wax4furXSfhOdB/Zw+B1n8N73xi3gnSPCukfGT9qTSIbGwi8P/wBqeJfEHgHSrvWb6+fQNDg0jq4wyXEZJmXiT4e5HiMb/aPDPhvwF4TYfMJVZ43G5l4yeJvGHC3hNw7xP9dlGcqeZYLD8K+IOKwFTBPDz569PPMa8Xn9TG51i64ezHL+KanB/GeaYSFHKOLvGPPeJMHhcvlHA5dlHg3wphOKfFXifAQw1FwhXw+JwWF8P8LiamN+sywmAzLF5BgqmF4cnSymlrfGzSv2q/2Gpk0r4X/tSftfePPjH8N/+CVPw78X/txfFfx98Yfiz8e30HVfjb+0R8FvhRbfF3wj8KPEuteKPCHhbxN8A/hj4U/ab+Inhq/8IeELXWrqz0RtZ8Y3Pi3UrrW9R1T08znkM+KvEDKnmH9leFdHxO8FeAsZntOrHD5vgVm+b8a5lxXxFHO3Rq4rJq+bcKZZwnkuZVMHOhlWR0uMMJmOW4DL/wCy8JUo+Dk9TOMVwx4e55HBQzLxDzPhjxo49yzhfEKEMBjI5BwRleK4d4SxGBj7DBZlhP8AXzi3BSwdDERljc2q8MYrK3XnRxaw9PkdV+OfwDsvGH7ZMX7Kn/BUL9sDwd+x14V/ZY+Cf7P2k/tK+PvjJ+0b8d/hT4E/bF/bE+IepXlz8btQ8feM/FEfiHRvBy+CPhDomj+KvihpfibSvCHwq1v4k+Kr74XX3g7xBrGrR3XmzpYjE5Pm8MfhstyqOeeKXCPDvAuEzfE18nynE5B4fZBi/ErjjgupmmGxVPMspyvjChmmUZDl2dYuvLiDMsLmEKdLGZnw9VyGm/bwsqVDMeHMVReMzqtlnAfHHF/GuIwMaOKzGWIzbHZd4d8FZ9DIpUFgMyzfh7MMdxRxFj+H8Ng45VF8LYGOOwNDHZXmssP+5n/BDnxbonjT9mj4ran4a8UfEfxRoeiftDeMvA0F9rH7TvjX9sL4BX9/4N8PeEtN1jxN+x78fPilpsPxV8Wfs/eLtQebW7aw8d674ovvDPxBm8c+H7DV5bLT0eX38c3U4f4SxjwuLwcM0wWd5hhsNnWBw2D4lwGEXFGc5XQyvNKmCp4bD5plmEeV1K3CWc1cFh8wzLhjGZZiMa2nQo4f5zCQ9jn/ABFhZY6hmFTA0+HsNiMXleKrV8kx2JrZJhs1nmEMLiKmJqZRxFXpZnRw/FeT4fGYjL8FmWCp/U1GVTEVK/7SV4Z7QUAFABQAUAFABQAUAfzD/wDBrF/ybB/wUZ/7TCftd/8Aqvf2eqAP6eKAPwx8bfs/fCDxB/wXm+Bvj/wz4FtZfih8Kf2Mvjl8ffid461DU9Z17XLzWPiT4h8C/s9/BnwxaX3iHU9Vj8IeGrTw3onxnvNO8KeF4dE8NHU59V199Im1i8vtQky4SnisspeM2MyuhTqYTD8O8FcNUsP7ZU62Z8S8c8S8RccZo8bjqsatevLA5f4b5DgcveMrVqWR5bns8FllHB5fWeHqVxVy4zBeGGExWIj7fHcYcR5xySgpfU+HvD/hXCZM44TDR5aeGpY7PfE7Lsfj54aFKrm+YZFha+YVcViMHSnT/NDxMf26fHv/AAVW/Yk8Qftifsa6Xd/EL4a69+0V+13JL4K/aO8LfEvT/h/+zl8KvBd78KvC3hD4O/DXSvBlvPouo6f4q+MfhnxX4j+16zqXjr9oT4m6Xpq3Op+HPCvg7wj4c8F58KY3L8jr8XZ/j6uNjjOFfCHNq/GOJwmBqZli8bn3HlSeFySjgaNFqpLKaGV8JeIHC3DfDGBUp4XDZ9mvE2bYrNc3njquaa8W4Spm2EyfIcGqU8s4k8VOGMp4R+t4qnlmAoZZwni1xFnGZ51Ks5pZpXxH+qeeZxn2JvQy7DYDC8LZThMLQzCdar6P4f8A2kP2QPi//wAFAv2K/iR+z1+0F8I/EP7DX7Pnwx/aV/ax+I37Pvw++GvhD4QaJ/wT9+Icnw28Q2uu/Hj9pXxpodh/aWjeJ/G+seP/AIi+ENZ+Cfjx/BOqaf4u1jVPGk2neJDoF1cwejw9haeT5nxjmWNxeDx2U5H4d5XwhwBxTgsRH/VfLMFxJxJ4ecP5d4ecNzoSjl+eVeJcmy+tmuT1aMqtfIMuyTEZZ/ZuDlmGFrUsOIJzznLcgyuhhsbhOIM/8SqGYcY8N4zD1anEnE2P4dwfGmeYvi3N/axeNyWnwxndLh7B5hWrJ4fiDFY3ByjmVaMquHr/AEL/AMFJf+Cg/wCxz8Nf2o9O+Cfhv4o/sqfBf9rD4kfszReGPHf7Yn7R/iDRofC3wC/Zd+J2r3Or2WieD/COoajbX3xj+Jnji7in8T+FfhrZHQ/CFpb2+l+K/il4rttEfw74Z8VfPSyqhxJX8QOC8TXnlOUVcRlPDPiPHDKnLiHPMdh8BmEsFwlkmGqxqQo4zA5ZxFjKuPz/ADCLynh5Z1RnhcBxDnc3l2D9SjmUsty/gXinD0nneInPMuJvDuhKdankWFpYqrlmHx3FuZ46jKE45djcTkmBwGDwWWylnWfVMqxuDo4vI8uoYzNo/j5+1xonh/4UeO/j3+zl8C/2mYPgz4h+EX7K37GP/BOj4Efsix+CNI8fftAf8FU/2cPFOjaJ4oa8svFHiFbjV/CfhXxJc/Ev4i/D1PH/AOzr4Z0K+8AT6X4s8T+PfES22m+HdI0P6bAKfFvEuPpZ3lkcbR42+kBkmTcdeG9KtUwVDhHh3w8q5Zk/+s+e5v7WpnmFjhuDcXj+JqmKzDFYTh/G5FkuW5bUhjM6zHNMfV8KNWjw/k+Q5rluaRwEuHfCbjPj3hbxOlhqeNpZ5xd4g43Nc2rZLkeTRgsqxbqcU8NcOUMNlWHo4zOY5nxHOeCeEybDYWjV+9vjB8cf+CeH7RH7Rvxe/wCCXHwr+Iv7Mv7MHgzxZ8T/AIH/AAe/bD8ZeJPF+jXX7Qn7SXxC+E1n4G8L+CP2Zf2d/Buo315qvmeGbHwz4Y+GniP44+KnjtvDd3Dq3hr4V+FfEPi8at4y8N3w3jsVxZnWA4rhiKmY4DJvEnO/EzIMjwFO2O4r44yjPY8QZlxhmqoKKyPhZZ3kVLNK1KhzZtxZgspjQorI+E6uGzLN8cdhI8GZFRySOG/srNsV4W5bwXjM1xs1XwHBnA2dZFjsBhMkwtTEe0/t7iSpk/EeYTw0ZpZXkNXNaeY5rXzbPIzyLC9V/wAFGo0h/wCDkP8A4IcRRjEcXwN/bijQEk4RPgJ8WlUZJJOAAMkknqTmvm8/lKeW4ycneU5UpSeivKWJpNuy0Wr6aH0PDtKFDH4ChSTjTo050qabcmoU8JUhBOUm22opK7bb3buf0CV+dn6MFAH45f8ABYDStSax/YV8Z6p8WLn4C/B/4cftr+GPE/xm+OKaR4T1ex+D2iXfwg+L/hjwZ8QdWPj/AEbxF8PvD9vpfxF1/wAL6bpXjbx9oGs+DvA3inWfD3ivXNMvLbSvJa8hnCjx1ldXE4x4LDYngrxEyjAyVehhJ4niLM8vyn6jllDHYmnVpYLEZxkOF4oyiMoKnjsfh8diskynEYXNs2wOJpc+fQr1uCs9o4PDLF4innvAOZY2i6WIxCWQZXxbgMVmWMlg8NWo1sbRybGrJ+IMRQbq4alQyipj8xw9fLMFjab/ACz1Nv2zv2jvhR8a/gt+zJ4ItP21f2M/EX7Y3j+2+OP7Vnw68cfs4fs7/Ff9r74K+HvhT8KdQuPCWoeP/C+kfDP4efE0+IviBeeIfgx8Tfj34B0FdQ8V/Db4XTeDbRo9S1G61uDTH06UOHOH804nyyPDmGynh7jjOcBkaw+M/srG5zh+MuJXwvxVmOQYmviMbl2Vzp0v9esbktKjHDcX59PBZrH6vlOPxWHx/GsVif7a4owfDOaPN8wxz4Ey2pxF7fA18zyTDYvh+EOKcgy7OMLRw2FxOb5bg6eXZPkWLxU61fgzCZ7i8NyYjM8lwMsJ90f8EtfidrJ/4I1fstfDLV7HS/gz8YPiV+z58Q/hj+zL4a1Txx4d1XWfinq/hz4eeKdf0DxD4TXSZ3a1uWsrO/1iXw9d/wDE60bT9Dub7UESIo1dfjhhcVm2XcQYLK5V8zz3FeD2BzfFZbgqdVY6hhMJwtkOQ/WISjye0jjFmXDuJjXouMMJieJMBl1aUMZSqpHhFVwGTZrTxWbYWjlnDmX+OHE2WyqV506mD5sb4i8R5pXyqy5l7TA1cLn2Txpy5lj45BicwwvPgsRQk/gL9jbxz4C8L6P+wH8OT8VdO/bys/Dn7HPxy8N/tefsdal8C/2e/HXjL9jfw54J+AMVr4z8P+E/Cvhf4a6H8YvhV4l8XeONK/4UD4y+HPxn8Z+JdQ+P174jmkuEubrT3nh+n4tx+T4rN/FTOI0KWZ8ES4RoZ3lfHOBVVUMdCXG3Bz4d4dpPC1I5TjeHsbkbzDiPBcKU8PUzPg9cB4PGV69TF5bjauK8fh7CZpgsJwRlksbLKeNV4m/2biuFMZUpU3DFVcq43nnnFmIqYuFTMcPnGWZlWoTrcbwxVHKs7jxjjMPg6VLLs/yvDYXg/wBrjxj4U/aP139pjxl+yT8WvDf7XXwy8Vf8ExdTVvCXwt8L6Fp2ofsQ/B3wP8cPg943m/Zy1Sx+F9wdMudZ+L/giHxvY3fw4+JGjSfF7Q7n4VXmn6W1t4cm1LSRxZZOeR5vmeY8aVY4zKsB46fR64s4i4/q15ZjlXFlDKPETO8ViqH1iUKmCzPLOEMozHF8ZVs8yqf7zLM0rVeJfrM8Tklaj2zq0szwnDOV8K4eWWY7EeGnjpwnkPAHsKOBzPhXNs88JaGU4LOKmEjKOOyvHY/izKMg4ThlmObwFHMK9KPDzo/2fmft/R/+CiPxf+EX7S3hD/gq18af2XvHngz4rfBDQP8Agj34D+Gfjj4h/DDWNO8R+BJ/ijdfFjx7408HeCpfEGhy3Gj3Hi/wd8P7/UrzWNAFw+reE7LxVp1lq1tp818lrWmQYLHZdgOOZZpRq0P7Y8TuEJZRVr3lTzXF5BwrxFhuLs0y6v71LH4R/wBr8H4CvmeFqVcNi6+Dp0IV6ssBNUvJzXGZbjafh1Ry1RlWyjgDxDnmNGlaFTJ8sz7NvDOPCuWZphfdq5diquI4d4xr4TLcXSoYnD06WNrOhShilOt+1P8AwTG/5Rsf8E9f+zHf2Tf/AFQvgGv1LD/7vQ/680v/AEiJ4a2XovyPuKthhQAUAFAH85n/AAUq/a6/ZHHx3+Mn7BP/AAtP9n79mbxd8evhr4L079u39pz4pa14a0DWdN+C2oaTqeneHfhV8PNI1KT7d8Q/jN4i8Faxq9vo2o6jCng74ReGPEUfijUp9V17UND8PXHzeBeVZ9jMflmKr0sLwnkHF+X57n2Co1PZY/izi/CUMgxcMuy9RssHg44fIuHcJxNxRUbq0cNg4ZHktGtmkMViso9TH18xyKjk2Z0KP1niXNMgx+X8M4rFQdTLuGuH1mGa0qubZg+aLxThm2PznEZDwzQlB5lmTrZhm1XC5PC2ZeZfHPx/4I/Z3+Nf7WPxZ/Zl/bn8aaB+1VqOofsgeFvg3+xNq3gz4RNpX7RPhPwz4C8H+Hfhr4T8J6X4w8N+LPjN8cPh3490PxN4qlHxI+EPinwFaeBfEd14q1HWw9x4Wu74/SZTi8yrZ7QwFelLN8w4h8f87fH2RYmlSy7F5PDOs14X4e4wzTHYPCxjjuH4cNcGZHQ4iyriDM8VWyTFZZlWGlSwFKGIzbD4z5qph8ooZBl0qGPeV5Jw94GYSnwRxBh7Y6hmVHLKHF2e8OU8HjsTGpg89xGbcS4+lkuYZDgcJHNqlbF4al9aqVK+TVcJ+33x60H9n39rH4IfGr4feL7fwj8W9G+GN5q9j8QPA51abU9G8P8AxQ8IeE4PF1j4Y8c6PYXkFlq0ukw63oeuTeFfE1vqGjXaXWlXt9pVwUtGj+E8So0Knh3xVxDgpKvHLeHOPcbw7msE3TpZrkeXcR8PYnHYS7dL6/k+Z4bMMNSrOM62VZvg/rGFnQzHA0K9H6/hCdf/AFiyfJcfT+rV8zxHClDPsrcv3jy3OsVlOb0sLUmrVo4PMsN7Bz9nOnHMcsrVcJiPbYDG4nD1vzJ+Bnxe/Z7+En/BOv8A4JbH4t/EHw1+zZ8RfG/7HHhLwf8AA/8AbI8aeCPhzqXhX4Ea7N8HPA2p+JtFuPiF8UI28HeC9Y+I2g6d9l0PQ9ekj0vxxL4euLKSO6vNLsrWX9F4/q0qnFnFGW4fN4cO5rjeGqeIq5hOOGhUzrI8vzDh+tmGQ4R4j/kaV6OIqYPNquVRTr0cJh6+bYRRrYKVWl8fwpBUsho43FZZLOsrwfHWf0VgqbrShlWb4/F8bYPK8/xFOg1UweGoQni8rWZRXs44nM8NleJlHD5nO/5AfHDwT+2P8S/+CW2keBNH/Z9vPHv7BXwe+Bv7X/xD8RfEzwX8WPDPwqn/AGhPiF4e+IPxin+Fv7Qvi7wN498RP44m+Ex021sv2n7TwB4RF7pPjjxl4j8Ox6BJB4Q8O6To158RxF9ZWWcPZtnuST4YeT8BeFOVcL8M1aksXheE8wq5LkGSYyrmNGvzZtXzDLskjS4b4ewGcUVj8jeZ4/N88xWPzuhh6uE+pySvOvnud4LKsfHiKpnPidxTjeIM+pPDUK/FOU1cfHOpZZluJw/Jk+Gw2ZcQYvHYLiHMstbwWY4LIo5dlVDBZZmmM9r+icet+KfEX/BWr/g2y1nxp4Kn+Hfia8/Zs/bW/tPwdca/o/iibR/s/wCyLrdrZ79d0B5NJvv7Q0+C11Rfsjt9mW9Wznxc28wHy300Lf6qeJs72qVs4wWJxNG2uDxuK4wybEY/LnP4K8ssxtWvl8sVSvh8XLDPFYZuhWpt/BeFenCfA8IvmpUeHMuw+Fr/AArG4LDZXDD4HMVTfv0I5lg6dDHxwta2IwkcSsNiEq9Kol/XZX+Rp+vBQAUAFABQAUAFAH8gn/BUHWtPP7RX/BTuw1r49+CPgDqOqfDD9kbStH/Y98VaNp2q+Nf+Co2neA9Ok8a+G9M+HOq6tqtn8Q9LbXvFeuav+zhZRfs4WN3r2h67plx4g8XG6uptPtY/6Y8HI4inkvhbicHkGN4xrYbxwzXNpvL60sOvCnGOXB2VQ4lzF4elWo1YTy7Ksu495+KPZ8OSwWQrARjGlLPqssuJpOpiFh6+YQ4YwUvA/iPKP9dsUqFbAYnC53mHiFHNOG1QxLp4OFTJFiq9OvCnP/WPGf68QngJQlRyC+Z+094m8b6H4h/bC/Y1+C/xI/Z+k+IX7TH7fH7Nfxpg+C/jZvHmmft1eGfiT448Rfs4eONV07wF8Nm0SLw58SPgr4E0vwcfFdl+03pniyLw98O/CnhnxV4YvtBu9V8NJfWvqeHmGwGJxng/n2a4XOMdkXhljOO8DV4iySlhJcIYvhrJ+KOO86zTH8XYirWWL4UzXFUs8xmChlFfCYuXG9HH8PRwdTC089al87xLiq/+r/G+ZVcFHJ81428DMnyxZJmjl+7zfG+GFHw+4eyThjFX5OJMbi8fl+DweJy+lPA4rhHiWWdZ5i3iaWB+r1P6Gv2yv2z/AA18E/2Tf2r/AIwfCLX/AAx4++JXwHS4+F9p4bsr6DUo9F/aK8WJ4U0P4b+BfFttbyeZY3c3iP4j+Ab7VNOlMdz/AGJq8M4AWeNj/PPDnB+Z8UcQcB8PR9vlmH8Q88wGVZbnMqdqccrqcQYnIs+zvBSnGVPELIf7Mz2U1yyh9cyivhpq8JpfZ4evluW4nOMXnsW8Dwjw7mPGnEGA9o6GJqZJlHDOK4wjhlJe/h555lWEjTwFa2v12hWimrX/ACW/aK/Z30b9kz42f8E0rT4iftc63+yp8J/CvwZ/a90b4q/tkXx+FFlq2vfta/Fmb4M+LPEXiTX/AIkfHfwj46+Fnw++IPxyGlfFG9sPFPirw3fXVxodl4i+HXguTSLzVtKlsv1fI+I6HEWI8ZKeTcP0sdCtkPAGA4C4EhPGTjHgfhPPs9hiMopYXLquHzbPMNk1LEcI5tnOW5diqGPzrNMPDiTNKuLw2BzmnivmamHzepwvwtmGZU6WPzrFeI0uIePcdTpVpUsJmmccF51l+V5hQwtCtTpYXKsrrVcfwfkNXGUcTlnDmW5hkuVUKdCv/Y86P5p/tX2n7dX7SH/BNC/09P2ctN+IX7APw6+D/wC258Vtf+KPwk8UfBb9mD/ho3xf4W+InxoT4EftD/ET4Qaeng17nwDF4Y0rRf2qNc8PfDXwtaab8b/il4g0bxNbQW2j2kWj6l9blf8Aqnw5xrk2Z5vj58L+IFTA+DmT5LwpmWFzriXA8B4jOMn4Zo8VZPga+IrZlisHmOHpYurwHw9lmb4hy4FyyvmMMRUr42hhJ4D2cnrVsVm2a5ZkOKfEWDx3iNn39rZ99YwSzTizIMFLB4qllkM4oUsLluM/tHPpY/AcTcTUYTqcRZbw/QwlF0cPnGZ4jFfSvjbXfFniX/gsD/wbea3458DT/DXxTe/sc/tT/wBp+CrnxFoviufRhbfsw/ES0sS+v+HpJdHv/wC0tNt7PV1FnI32RL9bK4xdW04H9A+CFDC4fjjxkp4PHRzCi+PcTWliI4ethlHE4iGYYjG4P2VdKpJ5djauIy+VdL2WKlhXiqF6Fam3+IZRp4W8FQSvSo8KZFhsLW2WNwOFo4HD4DMo0379COZ4KlQzGOFrJYjCRxSwuJSxFGol/VJX9Onz4UAFAHA/E/VfiZovgfXNT+D3grwf8Q/iLbJaHw74P8ffEPVfhV4T1iSS/tYr5NW8e6J8Ovivqegpa6a95e20lt4B183l5b2+nyR2cV0+oWnPiZ4qCpfVKFCu5V6cayr4meGVPDvm9pWpuGGxPtqsPd5KElRjUTd69PlSl0YWGFnUksZXr4ekqNaUZ4fDQxc5V40pSw9KVOeKwijSq1lCnVrKpKVCEpVY0a7iqUvww/4KN/GT4WXfwe+PPwd+OPxD+En/AAT4/bJ+Kn7Kp1Txt4jj0/wr8VPDP7SHwxt5Pih4c0/9mf4a/GLx34H+Enjr40XA1LVDba34Y8CeEfCvxS8GzfEO0/4QW2iu9dj1if5jiJ4etguIaHD+FqZ9XyvN+Fs1zfgCWFngMf4h5/WynKcVldGhh8rxc84xuW1sTl2I4Mw/FGAqU61KeBhTx8MDQpRy6X1nC0cRh844Ux+ZSeCwlepnuX5Rxgq0K+F4Bw1DNcDUzDMcRiMfS/sfLsasLUwfE39jZoquXYyGHxFS+KeEnio+vaxrfiL9o7xP/wAE1P2MfFfgeb4WeE/EH7OmkfthftTfB2SfUJvsXhX4N6V8M9A+Hn7PutNqjy6neeG7r40+MtKvPFmn6y8s+u6L8Lbrw1rwu7TWtWt5/wBMzjkxni1x7mMsa81wPh5OGf4PGtYepQzPjvjXiLPsBwfmlSpg1DBVpcP5bwxxtxNgvq1NYalxLh+F84wah/Z1A/OclpPK/C3h3D4ag8JX4vxNPgnD1KSr0pYTg/IchhmPF1TDwxcqmMw9TPcJiuFuGpxr1ZYujknE+d0KtV4vlqx+tP2rf2lv2QvBvh+LUPi54i8GSr8I/jv4K+H958S7zwv4W8caN+x98cvGngm6v/hz8UviPe+Iw2kfCa30nRvFmlmLxtrDWllYW/jTSLXUbm30nX55q+QliqNbEZZWwmZ0soxmbS4y4fyTiqbw1PDYTNsDk2Po5/klPMMVfDwzHMMLDE5TDLK16WbYypTyqtCpPEUqc/pMNha1Onj6FTLquZ4TAYDhviLNuGKTrLEZtw8+JsDHAYungcM44jE4HBZhgHms62GUq+Aw2TYzNcNF1Mtbj+D/AITs/hX4l+DWvR/F39s7WPBXwa07/gsg/wAXNA/4KP8AgDwR8PI/AP7Q/jO0+Flp4v0nxZ4n8TeLT4i/Z3+F2geGfiGy/CbR/ifo/hLWvg1rPjf4Z+G7Gw8NQ69rF9clZVKnh8N4RzxUqvDGLyrJvG6hkuAxEqWCo5sswzTjHAviShmGdUq1XAZlxnlfF/Fee5ZklSnVxGZUKmbVuFMZl2Cjw/8AV+3MquLq4/xLhg6FPiGjmfD/AISYbOPZQlj62QYfCYvhZVOG54HKJ0JY3C8OQ4V4aWaYydWFbLMJncI8T0sfUw2bxr/RM/h7TP2q/wBj743/ALQ37Qn7WHxGvfhX+yt4o/bM+EHw1/a58J+F/hLPr/7UP7Evj7wR4X0Dx7u0+08BwfDbxL4h8Q6jp134C8CfFL4Z+EtCg8R+IfBWk+IPD+m6nDr17a6rxZxTcOGcg4kzTJMTVzjivhfGcL55wLg41sHW40p1fFpPw9wmFw+Ik8zyDNuPYcM8G4nD4WliKV8Lxbj1hoYSlmOVYjKezKK1alxdiMgyHHYT2ORcUcHca5HxBjq0a+F4L4ry7gDHR4iqYvFUVDCZpknBseLeKf7T+uRrLCSwdOhj8TUxOQ41YrjP2Ev2hfjv+zn+0/on7P8A8QfCvwm0j4g/tIfGP4Tal8WPhLq1v4n1D9pO38N/E79mvxR488GeMfBniUeN49Fb4C/sjeBvhr4C/Zi1mwk+GetW2seL/DHjnxZc/EXQNc1aPw9qX1+WVsRj8bmPD2YZhg82xWVZ34mS4kzfJ4ulSjxpgsg4U494n44zpVJ4j2+ReIXF3FeM4P4EhGllLyzh/A8A5ZDFZvPCYvA4H4/McLl+AybLM9yXDY7CZT/ql4dYXg/DZuo81fg1+ImceGORcGYGEaWGqYbirIuHMBV8YuNo1auPnLMOJuJk8uy/BvCZpX+5v+DZr/kiv/BUn/tNb+25/wCon8Ba+Fr/AMet/wBfan/pbP03Cf7rhv8AsHo/+m4n9J9ZHQFABQAUAFAH8BP7FH7SP/BTj9mDTf8Agp144/Za+JP/AATR+HH7NWsf8Fo/23/D2sX37ZXhT9svxZ8Trj41CLwLqmuR6La/sy+DvFui2nw//wCEEsvCMum3WtRW2pL4gt/FKXkq2cmjiXjr5hg8NXp4bEV4UatXC4zGw9opRprC5fLDRxlapXcfYUoUHjMO5e1qQlKM3KClGnVcOilhMRWo1a9Kk50qNXD0aji48yq4r2qoQjT5vaVHUdGol7OErONpW5o3+6vhb/wUu/4Lb/GnT9K1f4aftSf8G/niPR9e8V/DjwRoOsN4N/4KdaJpGveKvi7q8ug/DfRtD1TxF8NNJsNYuPFurQyWemy6bcXNsGCy3U9vBJHK3r08DiqtbB4aFGTxGPxGMwuDoScIVsRXy/h7OOLMZGnSnKM2sPw7kGb5rOo4qn9WwNS03VnSp1PPli8PCGNqSqx9ll2CnmGOqpSlTwuEp51lPDlSrWqRThFwzzPMqy10ub2yxGLivZ8tKvKl92J4e/4OmY7yfUY9T/4IGpqFzBDbXF+lh+3gt7PbW7SPb2810ugieWCB5pWhieRkiaWRkVS7E8dvdnBaRqS56kYtxU5qCpqcrWvNU0oKb95RSimkkjoerg3q6cZQg3q4QnJTlCLfwxlNKUoqylJJtNo/P34cf8Ev/wDg4z+Hnx38OfH27+MP/BK74o6z8PPEPj7xZ8GvAHxo+PX/AAUy+Jvwn+B/ib4mQavYeLdd+GPgzxFYTCw1OfRfEGveHdGuvEWo+JZPCvh3WdQ0bwsdGspvKV5P/wAImFVDDKOIxUeHqXCVLOMwSxudUOGqdXLK08oo5hWTqRp4ueS5Osxxzi83zOnluHpZhmGJpSxEK5m7edV6lXFfucPXzunxJisswX+y5Xi8+oxxXsMyr4Kn+7csLWx2MxeDwNL2WV4LG4h4vCYChWo4adH9A7bw9/wdM2TXT2eqf8EDbRr65e9vWtrD9vCBru8kVEku7oxaChuLmRI41eeUvK6ois5CqALSMYLSEObkgtIx55yqT5Y7R56k51JWS5pylJ3lJtj1k5vWUlCMpPWTVOKhBN7tQglCCbtGKUVZJI848XePP+DlHQfiF8MfhJ4y+IP/AAb9WvxD+KreLNX+FvhHVLD9vm51DxPJ8NNPsdb8V6hooPhme1hn8L6fqdjfTzzT2s0aXKG0aSTcqvDReKxWLoYVe1xeVZTUz7FxhpUwmUPMcvyCpj3J25aMsxzvL8ulyNzlLHQi4um6ji669hg6WKxC5MFjM1wuQU6k/wCFXzXF5fm2d4TL7a81WrgOHs2x0FKPIo5dUbkqipqVv4r/ABK/4OX/AIG+B9R+JPxa+Jv/AAQF8D+BtJ1Hw5pOo+JNYg/b/Nhaaj4u8SaT4Q8N2kn2Pw5dT+bq/iXXdJ0i22wsv2m+h81o4t8iFJOvjsqyyl7+PzzNcBkeU4ZfxMdm2Z1lh8BgaN7R9tiq8lTp88ow5n70orUmo1SwmZY6p7uEyjKs0zzMq7+DCZTkuAxGaZrjqtry9jgsBhcRiqvIpT9nSlyRlK0Xj/GH4Af8HN/xr+FXxf8AhH4k1v8A4ITaHoPxw8A+Kfhz461vwav7dWgeL7jw/wCL9AvvDWqzWOvf8IrdvBqsWlajdRaff3NveNZSMskcZKAV5+ZZZhc1wFTK8ZGUsDWxGHr4nDQlyUsT7HF0cXVoV4pNToY32P1bHRSU6+Fq1qXtIOanH0cqzTFZRmeBznBSisfl1SnXwVepFzlQq0ffw1SF2mpYeqoV6KvyRq04ScZJOL63wF8L/wDg57+GfhLw34J8GXH/AAQN0fQPCvhvw54T0m3t7L9vBJl0Twnotn4f0G3up4vD8b3TWGk2FrZxSS5KxRKiBEAUe/m2aYzOszzPN8fNTxmb5nj83xsoR5Kc8fmeIlisZWjTXuwdWrO7traMYttRR89lGV4XJMqyvJ8Eqn1TKMtwOU4R15urX+p5fRVDDxq1mlKpNRUpzk0uerUq1LKVSV8vVPiR/wAHMGi/FDwj8FtU+Jn/AAQGsvil498J+L/HXg/wXLB+3/8A2rr3hLwDf+GdM8Y65ZlPDjWgs9Av/GPhi2vRNcxTGTWLXyYpV81o/Ow7WLrZlh8O/a1snwWX5jmdOPxYPA5rjMVl+XYmrey9nisZgsVh6fI5S56MuaMY8rfoYhrC0cDXxD9lRzPMK2VYCctsTmOHwFXNK2Fp2u/aU8voVsU+ZRi6dOVpOXumB8fP2f8A/g6E/aG+GGufCzxP8R/+CMXgqw1i70LU7Xxf8IPHf/BRn4X/ABF8Na14a1vT/EWh6z4Z8ZeFtPtNS0+6stV0y0kmtZ/tmkataC40vW9M1LSru7spubEYX29bAYiGIxOGxGW42OPwtbDVVC1VUMRhKtOvRqRq4bGYXEYTF4nDV8Li6FejKNb2sIQxNHD16PTQr+xhi6U6GHxNDG4OvgcTRxFNyjKjXSvKnUhKnXw+IpVI061DE4atRr0qtOLjU5HOE/NP2Yf2Jf8Ag5N/ZV8P/EXTfCPjL/gi78RvFHxj8Wf8Jt8Yvip8cvGf/BQv4qfFH4peIodA0zwnps/jDxPruhrFNpuheFNG0rw34f8ADmk6bpPhvRdIsxBYaRDLc3s116M68XluCyejhsLhcrwFfMcZSweGo8tOrmOb4mOMzbNcXKpKpVxeZZjXp0HicXiKlSo6OFweFpezwmDwtClwRotZjiM2q4jEYjMcRhMvy5YmtUXNh8ryn608tyzCRpxp08PgcHVx+YYmnSpwUp4vMMbiq06uIxNWpL6otdD/AODp2xtoLOy1f/ggjZ2lrEkFta2tn+3lb21vBEoSOGCCLQkiiijUBUjjVURQAoAGKylKU5OU5SlJ6uUm5Sfq3dv5m0YxilGMVGKvZRSSV3d2S01bbfnqT/2b/wAHU/8A0MH/AAQY/wC/P7e3/wApKkYf2b/wdT/9DB/wQY/78/t7f/KSgA/s3/g6n/6GD/ggx/35/b2/+UlAB/Zv/B1P/wBDB/wQY/78/t7f/KSgA/s3/g6n/wChg/4IMf8Afn9vb/5SUAH9m/8AB1P/ANDB/wAEGP8Avz+3t/8AKSgA/s3/AIOp/wDoYP8Aggx/35/b2/8AlJQAf2b/AMHU/wD0MH/BBj/vz+3t/wDKSgD8LP8AgghZ/wDBdWb4E/tnn9iDVv8Aglfa+Cl/4KP/ALRafF1f2oI/2qm8TSftAr4O+Dp8fTfDz/hV2mXOmD4RPpJ8JjwkPETR+LxqC+IP7XiW3/s8sAfun/Zv/B1P/wBDB/wQY/78/t7f/KSgA/s3/g6n/wChg/4IMf8Afn9vb/5SUAfnz8bv+CpX/BYr9m34l+Ivg38eP25v+Dar4V/FHwidMHibwP4v8Rft66br2iHWdKsdc0v7fat4ccQi+0jUrDUICXIa2uon43YGGBxNDMpSjgKsMVKONrZdJUnzNY7D4h4Wthen76niIujKP/PxWN8RhsRhFRliKM6KxGGji6DnH+LhpuahWha94SdOaT/uvsaPjT9qn/gs/wCKPiTqH7H3i39pf/g22b4lfFpdE0XWvhfB4j/b60PU/Fd9460SLWdA8G6/rWiaTp1qnirx34XMVzp3gPV9dtvE/jDwveCKLRNT0XUjFc9eEwlTH4rE4DCUPrWI4fzTHSxGCjBVacM04YrwzHOsPHDSvh80nk1TD+34iwNKGMpYWhRxKzqhHDU8TFcv9owwWEwGeLF/VcPm2W4HE5fmlOo6VVZbnSll+TZlRxcGsTllPGVa3scgzbnwk1mDoSyfFQx8KEo/Qnx3+PP/AAcXfsq+Arb4gfHr41f8G9nwm8DyaxpXhLR9Q8Qt+3xB/a3iLVFlXR/C3hjRbDw7dav4h168gtLmWy0Hw9puoak9lZXl1HafZLK5lh5cRjqMcVQo4jEc2NzGpiZUKbc6uIxMsPRqYzG1+WKnUdLC4enVxWNxU0qOGoxlXxNWnC8jfC4GSwtZ4XDxpYHLMNRdaUVToYTBYZ1aOCwsJTk4UaMauIrYbBYSldSr4itQwuHhOtUp05eU+L/21P8AguZ4P+D3w6/ah8UftP8A/Bt4nwk+I1x/Ynwp+Jtpf/t2+IY/GuoX8d9NeeH/AALHofhvVPEOu6vBFoWrS6/oOiWFzqWkR6Dq8muWVkujagbXXHNZTj6GXY1rC47McD9eoUrqTxeT0sNQzP8AtVVaTnSqZFTwuLwmOWbSqf2VCjjcHiPrSji8PKrGFTzHC4rFYZOthcrxksNi5TTprA5m8VLLHga1Ov7OdDNp4uNTARy9wjj6leFTDwoSnCcV6Prf7TP/AAcK+HfgJZftSax+0b/wboWv7O+p6JoniHS/jEviH9uW68CatpHiW8tNO8PXGk63Z6TcW+qS61qV9Z6Zpllp/wBpv73U7iPTbe2e9byK7K+BxeGzfLMhr4epDOM6zbKcjyjL+XmxGZZpn1WhSyfDYGMeZYlZh9Zo18PiKTlhpYKbzB1lgYTxEcMLiKONweNzDC1I1sHlmDzXH5jiFdQwGFyOGInnM8apqMsLPLHhMTSxtCvGFfD4mjUwlSlHEr2J+TP7aln/AMFzF/4LXf8ABLKL4v6t/wAEtZP2wpPhb+1Sf2abn4dR/tTj9nSDw0vwl+IZ+Ji/GxfEemR/EY63J4XGvL4I/wCEJt5rIa6dJ/twpYfa2HiZr7D6hX+s+19h+65/Ycntf41Pl5ef3fj5ea/2b21sevlXt/r9D6t7H2/73k9vz+y/g1Obm9n7/wAHNy2+1a+lz9e/7O/4Od/+g/8A8EO/+/P7cn/ylr46+Rds1/8ALT/M+x/4Xf8AqU/+Xgf2d/wc7/8AQf8A+CHf/fn9uT/5S0XyLtmv/lp/mH/C7/1Kf/Lw8y+MPxK/4OIPgd8Pdf8AiR8bfir/AMEEfh98ONGjtrbXPEfjG5/bbsNGEmr3UOladpQFxorNqWpa3qF3baTpOiWUF3qWtahd2+m6fZXd3cxQPjVq8OKeGw045rUrY/EQweDwsKeHr18ZiZwnVWHw2GpqpWxFVUqNavOFKnN08PQr4ipy0aNWpDWnDiFxrV4PKYU8HQqYzE4iVTFUaOEw1BJ1MTiMRUlClh6NNuKdWrOEVOUIKXPOKfD/AA5/aO/4Lx/EP4Jan8e/hx8fP+DfjVvgX4RsvEbeIPHlhqP7bGmeFvBcHgeOX/hKrHxOL3Q7CTwheeFYraT+2tH1200vUNIRF+12cCvHu684WT5NQp47N1m+Hw+JwlLMMPipywuIp47C16ssPRrYKrQlWWP9tiqdTBU44WVepPHU6mBjF4ynOhHlymWcZviJ4DKf7HxGKoYv6hWwdKOMpVsNi3Tp4j2OIoVFTnhXLDV6OMjKvGnCWDr0cbGTwtWnWl1kaf8ABw78TfC/w1+OieK/+CE3iXwjomjR/GL4a+Nd37eSaRaaP4o8CajBB43soDpFvDIt74B8T6oltdahZST2mm6xeeQltNPIaebrJ+EsVnzzlZtlGKyfB5vk2f8A1mWEj9RwmEx+DxucYbEJSnTg6GMyHDSrVqf72MMLVoQq/V8Riadesv8A7Z4goZZDLXlOY0M0xGWY/LFh3jWsdWq06kcrnBx5XXp1FjlWo0KjlQlifquLdL61hMJVofGXgn/gqv8A8FNvG2v6tpvgP9uf/g251zxI3h/xL4w1q30XXf23Tqc3h34f+GdS8UeKNcvmTwzHLc2fhjwro2qatezytIbTTLG4dRsTbW88vwFHB4rFTwmd08DgI0sTi6vLhVQwyx+YYHK6VapaXLD61mOPwGEU7XqV8RQg220c0cwx9XF4bCxxORzxmLrRwGFpc2LdatWjCtVhhad9XJQp15xp3slGo0tz0P8AZ1/b9/4K/ftM+Pbz4Yfs0ftaf8G6vxS+IVxpeq+NL/wl8P8AUv23bvW7jS9PmsbXWPEV1aw+G4Gnjt577T4by9lZ5N9xbq7Estaf2ThFhK+I+o54sFl8KTrz5cIqOFhia/sqXMua1ONbEVOWKStKpJvdtmLzfE/WcNQeNyF4vMa0sPhoc+MdXFVqGErYqVKDtec6WDwteryt3jRoza0jY8b/AG8fiB/wWs+JH/BO39vL/hMviJ/wRc8Zfs8/Dnw18TPht+0cn7MjftYz/EbQ9c8P2ujaj498K+FJ/E+jW/gg/ELS11vTTfR6zcPY219cy2upTJfQXMMM5fTyxw4fx9Cnmn1PNsNPF5DiKqw6wmMwGEzXMslliMLyu8sDHM8qzHDUatJKlW+ryrYd1MPUpVam2Zf2vT/tjCYr+zI4jBSpQzajT+s/W6GIxeW4HNKUK6ndLE1MtzDAYhxqv2kKdenGoozThH1/9hix/wCDg9/2Jf2O3+C+s/8ABIaL4Ot+yx+z43wni+JcX7Xx+I0fw0b4S+ET4Ej8fnwzpMnhw+Nk8LHSl8VHw/JJoh10X/8AZTtYeQx/UaKx3saXI8Lyezhy83tebl5Vy81la9rXtpfY+PTlZaQ2W/N/mfU/9n/8HLX/AEHf+CKH/fn9tn/5TVpbMO+E/wDKv+Q7y7Q/8m/zD+z/APg5a/6Dv/BFD/vz+2z/APKai2Yd8J/5V/yC8u0P/Jv8w/s//g5a/wCg7/wRQ/78/ts//Kai2Yd8J/5V/wAgvLtD/wAm/wAw/s//AIOWv+g7/wAEUP8Avz+2z/8AKai2Yd8J/wCVf8gvLtD/AMm/zPO/iB8Sv+Dg/wCFT+CoviN8U/8Aghf4On+JHjvw78MfANtrdz+2ra3Xi/4geLLhrXw94T8P2p0ZrjU9Y1KRJXS3ton8i2guL26aCzt5541S+v18fhcroywlXMMbQzXFYXCQ9rKvVwuR5Vi87zfEqCXu4fL8swWIxWJrz5aUFGnS5nXxGHpValGpDC4nGyhGOEwksFDE4iXMqVGpmOPw2WYGnKTdvaYrH4zD4ajBXnOdS6XJCpKPj/jP9qv/AILR+BvjhoPwM8cftEf8G/2gfHS9XRrTSfCGsaj+2ZH4h06bxpKbfwxpN9qDaE9n4Z1PxtPEIPC2iazqOl6l4ulEUWh2WpO8Stnl1TF5ljMXg8tqYLFYyhKeDxNPD+1c518Nhf7Vq5dGSSjisZhcC1mdfLqMq2Lw2Dax1XD06DVVzj3LLsJh8VmChhsJWhLF0KldyUFQ+sPL3mDi23QwTxfNgP7RqRp4SWJjUwixDrU6lOPTfE3xp/wXU/ZH8F+P/jV8Wfid/wAEI/g54I17xZpeu/EDx94v1H9uCz0y+8Wa1aaB4I0WbUL++0y5dbm5stH8PeHtMsbUJbQ29jaW1rbRIjVz18fPK6OV5fiMXgMNTxGNx+FyqhVnWcsRjswr5vxNjqNFyUqlatUk82x/LKUvY4WjKjS9lg8JQo0d4YfE4ueMxkKPtZYfB4apjKqclDDYHBrD5fh7rmVOhQjUrUYctNQjWxuLqYiaqY3G16tbyS//AG8/+Ct+pfBLS/jpe/tT/wDBvtrXwS8U+L7jwBoHixbr9tnXNI8VeNtNSS+u/C2gaRb+GbzVfEet6bb2c+p3dhpWlX09jY2Vzqc6xWdnPcRb4yticBPKPrtTBUJ5vhsVmuUe0VbmxGByyvWoY3NKTUW6OBy7EYerSxeY1PZYbB1VBV69J1aXPz4Wp9chmksJKlVhlNbD4HNHCbUcNicwo4aphMDVbklPFY6jjcM8Ng4c9fFRrKNKlUfMlS+I3/BSD/gq58ItM+HmsfEX9tH/AIN5PCmj/FfwdbeP/hrql74p/bNl0zxp4Kurmext/Efh++sNFurW+0xry1ubMyxS5jubeaCRElidFMVicTg8xxWVYuvgaWY4Shg8XicNN1XUhhcyp1K2X4tSScKmGx9GnOvhMRTlOjiaCVajOdKUZydDmr5fh8zoQhPL8Ri8fl1DEJTjTeOymVCnmeBcW1OlisuqYmjRxmGqQhVw1afsasIVYzhH5H8Z/Ef/AIK7/Gz/AIKhf8EgvijoXxF/4JTfEL40eOfAv7ZWrfsdeOfhjN+1Be/sz6v4aj+C3iW0+Ll58XbnVdLi8fXE7+FbXVbb4fv4HtpYB4pigHiHy9MErV+XePOGy3BeH2dU+PKOb08kqYTh7GYmHDywsc3nhMwzLJMflFfCf2k44N08S8Tl+JcqrtPAVakqf7x00PKsXHG16dbL62Gr8lfH4VTUpyorEYGricFjaM3G8vaYfE4fEYepFfDWpSi9mf0B/wBnf8HQ/wD0H/8Aghf/AN+f26v/AJS1/AvP9Hj/AJ8+MX38G/8Ay0+o/wCFX/qX/wDlyH9nf8HQ/wD0H/8Aghf/AN+f26v/AJS0c/0eP+fPjF9/Bv8A8tD/AIVf+pf/AOXIf2d/wdD/APQf/wCCF/8A35/bq/8AlLRz/R4/58+MX38G/wDy0P8AhV/6l/8A5ch/Z3/B0P8A9B//AIIX/wDfn9ur/wCUtHP9Hj/nz4xffwb/APLQ/wCFX/qX/wDlyH9nf8HQ/wD0H/8Aghf/AN+f26v/AJS0c/0eP+fPjF9/Bv8A8tD/AIVf+pf/AOXIf2d/wdD/APQf/wCCF/8A35/bq/8AlLRz/R4/58+MX38G/wDy0P8AhV/6l/8A5ch/Z3/B0P8A9B//AIIX/wDfn9ur/wCUtHP9Hj/nz4xffwb/APLQ/wCFX/qX/wDlyfKHxe/a3/4LifBf4seCfhJ8Z/2jv+DdrwR8XPES6Rc+E/DXiq+/bfh1qwi8Yaq/hfw7e316/h+a18GWnjDXIpvDvhy+8RX2h23ijVoZtH0ebULyGW3T6Th/hjwg4joY+vw5kXjpmdDCylhMbPAw4PlGpiKeF/tOeXU0q0XjsdTwUY5hPLMKsRjIYWVLFSw6pVaVSWOY18dleCp43M6mWYTAzjXxcKuIeIVNUMDKFLFZjKLvKngMDOtGGKzOcY4LBuUo18TS5Z29c8TfEH/g4p8IfE/4Z/DnxR8TP+CAOj/Fz4uw+LLH4XeFr5v24F8ZeMrHwVos3izxkNBtF0J9Qm0nw/pFqdT1i5Ji022drSKWX7beWcM/m4HAeBmYYTO8Rl+X+NmIwOQ4HCZtn9aiuD3hsuweJzTCZJgMTjp+1VOn9YzPMsPgsHGbdatUqVnRhKnQxU6W1ZZpTo4TEV/7OjQr5h/ZuCqVPrHLUzGtgMZmMsNh7715ZflmLxNX2a0o4e9VrmpKXD/FHx9/wX2/Y+8L+L/i58Wfil/wQC+EHh7x/wCO9MvPEfibxLe/t7G68Z/EXV9E0fwnoem6VZPpGoaz4h8SXnh/wrpGkaL4Y8NWN3dnTNDC6fpYgtLh12y+j4JcRVsp4ey3BeNmZ18HhsxhleX4anwbUnh8HLG5hn+aVnyTXJhaWLzDH4/F4zFTVLC06tqlalhqdGEL9jm9R47MZLLlChhsI8diqk69PD4bC4dUMuwcJTqShQw1OdarRo0aMPZ/W8yxk6ihWzHMK08R4V49/wCClH/BWzwl8NPh78SPiH+2j/wbcab8LvjI/ie18AeINd179t+fQvF134Fv7Kw8Y6TFDJ4dnaHV/COrXtlYeI9E1W2tNV0PU3Wy1GytryJ4k9zD8A+GFTOMTk+F4W8eJ5xlmEy7Na2Hw9Lg2VWjgM0VaWVZlRrU67p1sJjlh68sFjMNVqUaypTdKpJRZyUsXja2FxOLp1cu+r4bH1smxkprF0pYbMI0FVrZdi6NRQrUMQ8NONZ0K9OEp4arTqqMqNWEpaeof8FJ/wDgsRpPwo8C/G25/bL/AODdH/hVPxL1XxRofw/8X2Or/t36lY+K73wLK8HjZtEstM8NXeqXWmeCnjP/AAl+srYDRvC8Zim1y/sIZondPgDwuWc1chqcLeOlPN6OX4bNsThcRDgqg8Nl2NrLD4PG4zEVsRDDYWhjcTJUMJPE1qX1qu/ZUPaVPdFh8TjMTh8XiMLPLa1DL8wo5PiPYRxU5QzWvgo5jh8qo0YRdXE5hVy9/XaWBwtOtiZ4SM68aTpU6ko/Cn7Tuqf8Fn/Ff/BYD/glB4k8WeL/APglV4o/aV8UfCD9pnXv2S/FXwkvP2ltV/Ze1bwHqnwZ8b6h441b4panqNlJ421OXVfBE+q3Xw6v/h8LzSbrVJ9HuNUm/st7iSv6G+j5g+Esu/1qy7g/BcZZdisBnFLB55geO6OXYfHYTMsNh8VRnhlh8ttOhKhyVqWJpYqMK1OvFRcVaSPl8+xdHHZXRxtWvh8Vl+KoUq+HxGVzVSFajUq0pU6lOpUbhKMm4O6duS/2j9nP7O/4Obf+g/8A8EQ/+/P7b/8A8pa/pn/hQ/6g/wDysfC3yTtmf/lr/mH9nf8ABzb/ANB//giH/wB+f23/AP5S0f8ACh/1B/8AlYL5J2zP/wAtf8w/s7/g5t/6D/8AwRD/AO/P7b//AMpaP+FD/qD/APKwXyTtmf8A5a/5h/Z3/Bzb/wBB/wD4Ih/9+f23/wD5S0f8KH/UH/5WC+Sdsz/8tf8AM8t+Knjv/g4Q+FVh4U134vfEj/ggt4Sstd8feD/AXgm88Vf8NqxSap8R/HWsW/hrwd4d8NxzaFLdXPiPXNUv47Oyg06NrlYWubqZobC2u7iGITxkswy7AU5YF5lmlTFYTLcPF1vrOKnSwWIx2MpUEvecIYHB4jEYl3VONGi3UduVPR08peCzPGOlmzwGVYKeZ5rXaw31fB4LDVKa+tYlt8kYQrVKUKXNeU69SlToqVWcIu545+Jn/BxB8NNZ+Hfh3x78Vv8AghF4V1/4t+MI/AHwz0XV7n9tyDVPG/jGTS9R1v8AsHw9YjRWudQvItJ0nUNQuTFH5Fpa2zy3U0KtHvdGeNxGYYfKaMsFVzLFYPNMxoYKHtpV54DJMHPMM2xnIvhwuAwkHUxFefLTjKdGipOtXo06kVVk1DA4nM60c0p4DB4jK8LicXP6qqNLFZ1mWHyjKsM5N+9iMfmGKo4fD0Yc1Sf72tyqhh8RVpZfxu+K/wDwcE/AP4e6p8Q/jx8Wf+CC/wAPfh5b3Fjo19rXjCX9tqDTr7UdeuU03SvD9nZvoU91rus65dzJY6Z4f0yzv9U1a4k+zWdjcSEpXLi8XPDvDUMXPAc+PxCwmDwzhiK9bG4n2VXEuhhsNThUq4ipTw+Hr4urGnTn7HC4aviqvJQoVakOrCYXAYqVeeEo5tL6nh543E1lLCUqWDwtKUISxWJxE5wpYaiqtWlRVWtUpxlXrUaEJOtWpQn4jP8Ato/8FkV+AFr8eJv2mf8Ag3ok+AOoa+fhzZ+IhdftsT6VeeMUuJdNf4aW/haPw1Jrs/jaGa3nt5vh+mgt4ngS3mMuipDDIy9GPq4vDPK/rs8BUee03isncXWxqzajRVetVxWAlh/brGUcH9Sxc8XiKLnTwMsFivrU6E8JXVOMFh8tr1cxpYShm8KuSr/hVjJYbCPK1V+rqm8c68qKwixX17BrCus4LG/XsH9W9t9cw/tcvxL+3Z/wWG0T4ReAfitrH7S3/Bv7qPwg+JV5rml+DNd0XTv28/GOjXzeAopr3xnNf6V4Z8F61e+GtH+GUWmTXPxD1rxLpuj6J8NFszJ4zvvD/lKRpUqY6OZZZgatXL/rua4ShneXVpVZvC1sBUzDLMvwuc/2rzPL8Pga2b5xlGXYXM6+Mo4atm2Y4HAUK88diKVGU4fDZZWw+ZTw+FzmUMsxf9iY/DQo0Vi6eY4nBYzExySOXWWNxWZYvK8Hj8bSynDYatjMVlWFxeNp4apgaNatH6H0P4j/APBwr4q+KXiL4ZeHviH/AMEK9d+J3grwN4R8b+JNO0zTP26r6bQPBPxGvdcg8HXl54ih8MPosCeKp/CetXem6OurnU7uy0v+1zp39nPaXkrpQzKazaVOGFj/AGTm1LIM25oYilLD5xDAUs1WV1VUUJVMXhMvzHC4zE0KaqSy+lmeClilh3mWFVfnlUyL2OT1nLMKlDOsDi82yapCeDrU8Xl+Hr4fB18woSpymoYWriK0MPh8TP2dPH1MPjKeDliHl2OWG9x/4NW18dL+y1/wUTX4oP4Vk+Ji/wDBYD9rhfiJJ4FGqjwS/jofDv8AZ5Hi5/Bw11U1seFW1/8AtBvDw1lE1X+yTaf2gq3fnAfPVeb2tTmtze0nzct7c3M72vra+19bH2+H5Pq9D2fN7P2NLk57c3JyR5ea2nNa17aXvY/p8rM2CgAoAKACgD+aL/ggP/yQP/gtL/2mf/4KM/8AqGfBuvjvET/k3/HX/ZHcTf8Aqkxx7fDX/JR8P/8AY7yr/wBT6B5Hrvg+3+IP/BDb/giL4Hu9c8U+GrPxZ8ev+CWegXmu+CPEWq+EPGGl2eqeLtDtLu68NeK9CubLXPDWtJbySDT9e0W9stY0m4ZL7TLy0voILiP9U4kwtPGeNfhvRrSrKiqPF+Ir06GIr4WWJo4T6MHiNi62Bq18NUo4mGFzCnQlgcb9XrUa8sHiK8KNajUlGpH5PJMRUwvh1421qKpe2jjOI4UJ1sPh8VChWq/SW4cpUcUsNi6VfCV6mEqTjiaNLFUK+FnWpU1iKFai50p8X4i8MeJrL9tX/hgHSvjv+1RpX7Mdj/wVc+HXgaHwvaftW/tFf8Js3wu8cf8ABL7xX8fPFvwnn+M8nxMf4zXPw71f4oaaPEieH7nx9MmlXV3dHSJrHdEYvmeE28/nw1UzhvF/UMB9KHL4QhbAwxFLgrNPCPGcF1cbHL1hVjMZwtX4mx0cqxuIVTFPB06GW4yti8veIw1fbiatVyP/AFgnlU3hp4zJvo55pOdRRxzo4zi7xG8TeEeKqmE/tBYr6os/yThzL6WPhh/Zwji1VzHCxw+PlHEQ8W8B/FX9oAftgXdr4i/bC+Hfwp/ah8G/8FGrn4MeHPgv8Rf2uP23/GH7QOvfs66D8VTofgT4TWn7Cmg+HvGfwm8ZfB34l/s9W2m6/H+0Dqfh7U4I9W1e5+Nfjv4yaPr2mazfadHBuNzHMcs4RzdUcJmue8Q5FxjmnH2TZZh6GNpVOJYZdxViM/y7OI4mGHy7w9/1QzelhanDMcJLh/KMFgsuyLL8A8dR4irU8314xwdLLI8W5ZRdfLsqyDBcJ4fgHNMxxFfDxhhJ5dwvHJs3yzFYapXzTjnF5/mFfF4bijA4r+3M4xmLxOd5fXwVCGTYGWB3P+Cfnxo/aE8b/tV/syeI/iF+2D8LPD/7VvjD9pj4u+GP2pf2cr79qH9sz4pfHvX/AAzosnxIi8V/CXx3+w7J4S1z4Bfs7+B/h9p1hoOufC/4qWeh/D7wVotppHhmSD4k6zL4+vR4i9PgiGClgchWCrTzzJ8f4SLOM+qUI/2i6vET4Zy2vUzzPs6zaNOpwpxVlXHVb+z8fkEcVllStSnmnCGT5Nj8NSyyjRfHUqlLM+LKc4xynE5b4nYbKuFp1H9SVLhd8XxoZbgciy7LHVjxdkPEfAN8X/bFShmXJXxNHjHOcxyzEYHH1KH6/f8ABSe9vNO/bp/4J73+n+JvEPgrULL4Df8ABT66sfGXhLwxfeNvFXhK8g/Z28Gy2vifw34N0u3u9S8V69oM6pqukeG9Ptbm91u/tLfTbWCWa5RG+UrTnTpeNE6WZV8nqL6OOdKGbYeniKtbLJPxd8J4rHwhhXHEr6o37eVShOnWpQhKrTq0pQVSP0+FjSng/DqNbL8Pm1F/SO8OlVyvF4mlgsLmVL/iGfjf7TL8Ri6/7nDUcZC+HqV6t6dKFRzmnFNP+efw78bo9X/Y6/ak+DMfxl1D9paebwJ/wTr+K2tfG34Yftp/Fb9rr9nvXdab9tL4XeHbnXPGngr4/wCmXvxh/ZC/au+Iovf7Y+JXwOuvH2v+Eruz8NNeaRoPh268P3cuqfpOU0oV+MPDuVLLsLlGGyL6T3hBhMJgqNehnWUU6Oe1sRWeB4C4zw8aVbibhjL/AOwoYzMKOcPMcxyzF55lmYU80qUOIpUz8+zWVSlkfHFSrj8Rjq2cfR4+kW6/1mhUyLPVPJuCcZbEca8HVFUw+TZmpZxUy/KMflMsvwOMpYPNMsqZfOWT0Hg/ep/2vtS1X/gop8CPGfw5+NniHw14g8T/APBUf4hfAD4leAvH3/BQL4z/ABM/aKf4Y2t98Uvh1d+DPiR+wvoHg3wX+zJ+zX+zvP4i0fw1c/BX+2I/E3xF1h7rwV4gj8Ual4o13Vr6T4HgipLG5Nk9eEq1XBcT+Dni1xJilHmzfEQzXD8CcXcW8PPi3iDFypwyXxByXHZTGGH4Y4cw2Ap5VhMozPLaFKvgcnzWrP6LjmE8IuJKTjKjjOGuLfCXL8BVlBZVh3g6/Ffh3lOeVuFMswVOpXznhLNcnzfMpZtxPnuKxFHMsXmcq1aeHr43IcJR2/hnqX7SXwx/ZR/4JgftVfBb44/tRfFD9rr9qLQv20/Bvi63+JP7Q3xk+LHhf4q32hfsrftWfEf4O+E3+E3jrxnr3w0srjwd8Qfhj4BbwjfeHvCek67NcW14+r6lq15rmq3F3HFNfF5PCrkmT+1p4bOPopUONcxq0aDzDN4cS4LJvAjMavFWW168MTjaee4TD8WcSrD08G1DF0sVHBTw1dcsZevgaeXZjnWb5hnCo0cPkv0rf9UsJD6zUy3LMHwjivFfj7hbMMgxMMPVoYd5NjMvy/B1K7xiqvLquHo1svq4Ghg8LSoex/8ABOrxF+zF4m/4KcfsH6v+z7+1L8Tf2kvGOtf8Eyv2g/EX7R8XxF/aF+JHx61Hwb8bNZ8YfsxS+K5fElj8QvFfik/Bn4peINYh1e3+IHwj0WPwhbeHY/DvhzzfAvh+N7OXU/uaVDA4Xirxyw3DUMNiOA8NkHANDg3NsNJZhhsZlq404kqUqeB4kqSr4vPcLLKqmS5tWliMbi/q+Y5xjMVKdPF5pjKcfgMTXzTE8MeEGI4pjPBcdYjjviCfF+UTX1Crgcyh4dZ3TxFGvw9S9jhMow+BzVZxlWT4ihgMN/aOX4H2EcRjcNlOGnS/rcr5w+lCgAoAKACgAoAKACgAoAKACgD+Yf8A4NYv+TYP+CjP/aYT9rv/ANV7+z1QB/TxQAUAflT+2Te3H7Qf7ZP7Iv7BU0xPws1bw58QP2xv2mNHViIvHPw5+BPiLwT4Z+FXwp1hBlbnwp41+NfjbQvE3i7TJgbTxBoHwzvPC+pR3Oka9qVpOuHbYninOs3qxlLC+GuQ5DnOX05QcqFTj/jfNM5y3gvHVXzJSlwtk/CfHPEuXwkpPC8UYbhPOKbjWyuk3Wee0wvC2CwlFShiuP8AiDG8LVcVCSjPDcH5Dk8M546p0XbmhVzx5lwnwjiJwlFvIOJeIaUXGrUpTh+a/wDwUd+NH7O2t+MIvhP8CPG3g7wB8evhH/wUR/Z08Z/FL/gnVqHwz8FeDfiP+3z8U5fiP8G/EXh34w6K+gXWm/GfW/Dui+HLaz8f6V8a/Cslx4Qv5vhlqGn/ABYh1LwvoWq6ahwVBZhxj4YY/CSeY5HguKeJsm/silGdKr4YYmvW4+yvjXjzMaFC1PLfqmF4kzDjWNLPIVMgz3L8yw+Pwzlnee4atQXGCWE4U8Q8DjpRwWY4/wAOcHj6WdVL4ihxnl+GyjKa/Cnh/gK1SDlmE8fjsiw3h5Vw2Szhn2Q4urPC4eWHwWXJV/rz9uT9oL4GaL+11/wTa/aG8V/Fz4faf+zd+z/+0r+1h8FvjZ8S9Z8UaVYfDb4NftAa7+z3r/hTwTYfE3xPqFxDoHgjVLLUv+El8Fx6j4jvNOttM17xVp+ly3cN1rFskueQYrBYTifFZljKtHD4bivwU47y3g7NMROFLCZjmWA8U/DHFZzl2W4yo40p5hisr4M4uoww9Kp7fGrhzOMBQhWq050J9WdUKtXhHG5XToVq2YZD4oeGGecQ5fRoTr4vB8P4rgzjl4HHYzDU4zqwwMcz404BzV1pQdGhQzDLczqzpUKarR/ICx8W2Q1H9lz4sab+0B4Q/Yn+BnxE/wCCj/8AwVa+Pv7O37ffjzSvDWo/DDwl4B8YzXnh7wr4F0PTfihe6P8ABuLTP2qz4i+I3jnwN4o8dyNaahoXhSe88Aw3GseI7O8TDKMNWy7LeDMpzHHPhXNcu+jXxJgKmU5hhaVLMc9y/ifxjp8S5PwtPDZh7OrgsXwjwfHgXimvl+Fpf25HCYHCZZGOGyrC57RDOsRQx2I4+xGXZfLiDLcf40eFaxWOwOJlXwOV5nwp4H4TI894tjWwDrPH4TF8ZZdxLwLVxLqvJlmmfYrMMXUr4/8Asmc+w+J3wQ+EvxG/4N05fHfjP4caR4r179nXU/i0PgV8T74eJR4f8fPrH7Xf9kS/tY+CPB+ualc6Vo8vx90hp/iJ4Svns9SPhHQ/G+o6d8ONYtPCGsI2ofUYFzwnGn0as0pZTV4WzSvn30TuHqvD1eVevmPBuT0OL/DnKv8AVH61joRzGg1leX4OjjqmIjh87xuW1qeW8RzxGJhjKUufCVZZhDx6wGJzKnxHl9XA/SH4gnndNYWOB4ozb/iG/HOeQzh0svby2t/Y2dZnjcBRhg5VMnhnGSLN8rpUp0sDUofQH/BR7/lZH/4Ief8AZEP25f8A1Q3xbr43PP8AkV4r/uB/6kUT08j/AORphf8AuP8A+o9Y/oBr89P0IKAPxy/4LAaVqTWP7CvjPVPixc/AX4P/AA4/bX8MeJ/jN8cU0jwnq9j8HtEu/hB8X/DHgz4g6sfH+jeIvh94ft9L+Iuv+F9N0rxt4+0DWfB3gbxTrPh7xXrmmXltpXkteQzhR46yuricY8FhsTwV4iZRgZKvQwk8TxFmeX5T9RyyhjsTTq0sFiM4yHC8UZRGUFTx2Pw+OxWSZTiMLm2bYHE0ufPoV63BWe0cHhli8RTz3gHMsbRdLEYhLIMr4twGKzLGSweGrUa2No5NjVk/EGIoN1cNSoZRUx+Y4evlmCxtN/J/w88E/DP9qH9hv/gpnpPxBn8HftZfBb4afFn41+M/gf8AtLy+Ffh94fh/ac1fwl+zhoV/B8TfiJcfBbw74B+FHx+8RfC7x1d6z8O7L4mnwnd+H/Elz8PPD2ofZLjxF4PttVh87jl4nAeF+W57LL/9W+IcNw94kvBZfRp4vDU8Dg63EfEeHy/i3LcrzCriKmQZjxVhKlfN5YjDqhXq4zEYriPLJYWln0ZT9jgGVDH+LP8AYqxseIcix+beFWGzTHVquCxlSviZRyupmfBePzHAUMPHM8syOnhcsh/Z+IdZYXA5nLhfMvrFLL61A/U/9iH4j+A/CH7GX/BOnwd4o8W6DoPir4ofsufATQvh3oGp6hBaap4z1nQf2fPDnirWtM8PWkrCXUrzTPDelalrd5Bbhng06xublwI4mI/TvFGMsT4teKGFoJ1sTh+LeO85r0Ka5qlLKsHxesuxeYTitY4TD4/OcqwlWs/chXzDC02+atBP4HgeUcP4ecEYuu1Sw08h4QyuFeb5aUsxx+RKvgsEpPR4jFUcvxtSjS+KcMLWklaDPLf2Urub9pX9rz9rj9p7xNI1/wCHPgD8SNf/AGKP2btIn3NY+FtN+H+n+HNT/aK8eWMDEwr4m+I/xVvv+ENv9VRBcx+EvhVoGmwSRwXmppdfGZX/ALDwXgs3naOYeImKzfOsRiLpuhwXwxxHnPCnCWS0pcqlSw2LzDIc+40zCMXbH188yaOL9r/q9lf1b380axfFs8nUoSy/gPLskg6UXeOI424w4cy/irNszxEWrSr5TwlxBw1w3lfM3LLnV4rdBwWf46M+f/Yj0HS/2vT+1b+1x8Tkude0z49+P/i7+zR8JLCDVdW0l/Bv7KHwV8Y+JPhJHovhnVdFvNO1fw7f/Fbx3oPjj4oeKtc0HUNP1i+m1jwnatfhfBugmxyp4WjT4H4ZwuJoueK45yrKPEniaNaLjLEUuI6DzTgTI8RHmtUyzh/gXG5S44Conhp5zn/F2LnSks7xUJ9FbEYhcc55OlJ0aHh9jqvBGQwtTnGlm2XU8DV49zxJwcXj8z4vp18mdaSlJZLwjw7STjOjVc/ye8f/AA98D/Cf/gjv/wAF+fhr8NfCuieCPAPgn9pr9rfw74T8JeHLCHTNE0HRdO+HHwJhs9P0+yt1WOKGJBlmO6WaVpJ55JZ5ZJG+kwmOxeZcNeEeNx1eeIxNXJuOlKpPlSUKPj54x0KFGlTgo06GHw1CnSw+Fw1GFOhhsNSpYehTp0aUIR8/PMFhcvzrj3C4OjGjRUPD6s4pynOpiMV4H+FeLxeJr1akp1cRi8Zi69fF4zFV51MRi8VWrYnEVaterUqS/Yf/AIJjf8o2P+Cev/Zjv7Jv/qhfANfq2H/3eh/15pf+kRPhVsvRfkfcVbDCgAoAKAPx5/4Kg/Br4Y3nxJ/YA+O974Q06/8Ai1o3/BQH9j74eaH40v5b6+v/AA/4P1D4j6rq+q6R4dtLu7m0rw+dbvhC+v6jo1hY6rr0FjpdlrN9fWOk6bbWmWQRjg/EXhWphkqNXOcv8VqOZ1oq9bF4bAfR+8WquEwc60r1Y4CliLYv6hTnDB1MbCnjatCeLpU60e/FJYvgziuniF7WnlUOCsZl9OX8PC43HeMnhXg8TjYU1aEsZLBqeDp4qcZ4ihhMRi8Lh6lKhjcXTrfmT+33r/ibwT4z/wCCkv7LXwc+KP7P+qePv2u/it8CfFum/Cz4gQ+O9G/a7n+JXi/wf8IfCHh3TfgH4FXSB4e+NXwzSHwJYa/B8XdK8VaXY/Au7sPHR1zSNXn8MqF8ng2lUxGI4GyHDVo1sPw19ILD8SSq4GUnm+X4ePiPkXiVxJj+KsFUhF5Dk+RYKvi8fQ4lqfW8HxJwpgsBw/haeGxcvrdHPiGthsDV4iz3FwVN5z4JY/JK9DHUpLLMwp0eGeMuEMswXD2IoKpLOM5zrEYhZTU4WjGliMFxDj6ebYirVwWZPC1f01/4KL+Kf2ePij4N+AuhePv2vNR/Z98N/Br9tn4c2/xE+L/gjSfAfiDRvh38Y/h94F1vxl4X8H/FXxf8RLfWfh38HRdajrPhrWNJ8VeP/C3iXQ4vE0/hDS7nSDNrtjPH0LE4KrxXwvndHMXgsLLBeKH+r+I58JhMDjcwo5VnPA2cYLC5vjYV8NDOcBhcZxTl9HLKVF4/Hywec0MuxWCzTAYevHlhSx2E4U4gyXFYf61jPqPh/T4gpKjXxmLwuW4nP+HOJMJmNbLsPKlVqZXjMRl+U1sTj51fqeEweLpYrH0MXls8VRl8GfC/9p+ey/aQ/ZK/aF/aj+PeieMv2UfhX8WP+CgnwA+CP7a3xObwL4H8E/Eqw1jwn8Fb74S+PvFXi/w7pPg74Sm/1i10D43fC7w38SdB0rwv4X+IR8MyXGiRS3XiLN/0ZHj6WFqzzHiKhQyLO+LfBjOKWGwNeFbCrHR4f8bKc3UwmAxkp4nA5lxhwJlvCHGv9gc0sRisHQxWMy/DRwMKWFoc2c4bEYiLwOR4qtnWRcO+KnBmPzCtTnRxLwcs38HuKMNiqFevg6VOjj8s4W43z2tkM8zlGcMsx2Z4XA5liXjcHXxMu/8Ahb418aR/sAfCD4N/C7VNa8Ef8PC/2/v2gvh78HPFGmR3ehaz4U/ZZ+Knx6+OHxo8RePfBwkhtrvR5NV/Z48NeKNS+Hep28MB06Xxb4Z1yxEawwVy4DKJYvB+CHh9xHhatFYXwvyzN+P8oxc6lPFvhrgfhVZz/qhjnCftcPUzKpjOCOAc6w7nDEYDAZlmeFvRxWFiqfRiM2eCxnjDxtlGKw+JnLjSll/BuY0IU8bgKvFXEmL4b4LfEFBX+r4zD5ZxC+KeM6M37TCZpVyiMpxxGGxs3U7r9oHwd4X+Hn/Bd3/ggX4D8E6Jp/hrwf4N+FH7fXhnwx4f0q3S103RtC0T9lfxFp2l6bZW8YCRW9nZ28UMagZ2pliWJJ/HvpS4zEZj4X8Y47F1Pa4nF1Mmr1p8sYJzqcVZJJqFOCjCnTj8NOlTjGnSpqNOnGMIxiqyDBUMvqZfgsMpqjh6dSnB1ak61ao/Y1HOtiK9WU62IxNeo5VsTia051sRXnUrVpzqzlJ/1E1/lafbBQAUAFABQAUAFAH8gn/BUHWtPP7RX/BTuw1r49+CPgDqOqfDD9kbStH/AGPfFWjadqvjX/gqNp3gPTpPGvhvTPhzqurarZ/EPS217xXrmr/s4WUX7OFjd69oeu6ZceIPFxurqbT7WP8ApjwcjiKeS+FuJweQY3jGthvHDNc2m8vrSw68KcY5cHZVDiXMXh6VajVhPLsqy7j3n4o9nw5LBZCsBGMaUs+qyy4mk6mIWHr5hDhjBS8D+I8o/wBdsUqFbAYnC53mHiFHNOG1QxLp4OFTJFiq9OvCnP8A1jxn+vEJ4CUJUcgv+onx9+Dvw00P/gqt/wAErfj1p/w5s/DXxk+Lt1+1Hp3xD8SX9zeav4oOk+F/2Otbh0LwSNQ1C8vI9I8P+G5Z7txoHhxNL0G51y41PxDPYT61qd9qFz8bwjmWNocK+O/C9DNfrnD+A4Do5hho4enChhcwx1bxy8J6Ms5rRjCNbFV62HioYSpjalepgcFP6nhHQw16T53KWY8EcF5rj8BPA5hh+OOCsDh8FiJSqVcjwuM8L/GzMcdlNLmSjTlLGqmsxqwhCtj6uBwbxkqqwWEjQ7X/AIKS/wDBRP8AY1/Zc8CeFfiV4tb4PfFv43fDn9oib4QfBDQfFvjDw34Z0X4Y/tMan8Obp9W1Hx98QNZ8+1+EmieD/hb45m1bx94lNre63a+E/E1tpeg6Rq+u+JdG0y8+a4B4N4r4mzvCZbkdXE5NQ4n4Vz/FYzPHh8VWw9bgjK89w+B4hnQw2Etic8jLiXJMLleHyTByjVzPPcDSwk6mFw+GxmNwfp4uGFw+WZxPPKOKxGW5JiuFcwxuT4SlTq5hjc4zKnPM+DMNhadflwuFxmNw8sRmuEzPMKlHA5bldDG5tWqThho0K/yp4B+MHh34Nf8ABMr4h+L/ANlT9qT4XftIftJftjftcQeA9a+Pfwfls7n4X6H+2L+2R8SfBfhDxHf+BNCjuL9dK8N/BPw14msNe8NaJqs93q2qad4Q0/VfEsk+qa7qLN9znXDVbO/EHw14FzzhziPhjgbJOGMRSwmHziLocSZh4acE0OMONuLc2xOJoqjSpZpxJVyji3D0quB5cHkuYZhRwOBdShllOdTxstziVKn4keIGMhlWbZ1lWCpZ5ishwk/bZRhM4weRcMcE+HfCtSVWEcTjMvjWfBeBzXG4uMcbm9Ctj8xlDDSxdLDYfhf25PAHgD9mv9oX9kD4N+GP2nfBX/BN/wCHnwx/YY/aV8J+FP2vvirp3g3xbpfxN1Hxf4k+G9l40+B103xg1XTfh5efEPWp9Esfjx4s8RX9ze/FTxnqcF02gS+Td+LrmfiyLMcRxjlHjTmuM4clxpis6reHmCl4YZLHH4L22SYJ8YvLsdlVPJIVM6w+RcJYdUeC8BlWRQhRwWG4lwjxjSwmTU36OGwtXKMu8M6k6+IzLH4fxC4iz3MeK8XOHtct4h/sbLZYjMc2qTSwDx/iFis6znHvFZ0llmHqcKYylhKXtsTal8HfDG4nuP8Agoz/AMGvST/Du6+FS6f+w5+1Nodj4Hu5Nekk07R/D37NvxP0LQ9Si/4SknxLDZeKNG06w8V6da6+z6xZ6frdtaajJJdQSu39n+El5eIHi5WlivrVbF8UZZmGKi3hpTy/G5jkX17HZFXng0sNVxPDuMxFfIMVXoxjCvictq1uSDm4L8kxFOnR4Yq0KOKp5jQw2dcUYXD5zRp1KNDiLD4bjLMqGH4pw1Gov3OG4qo04cRYajScsLRoZnTp4Oc8LGjOX9hFf0YfGBQAUAFAH44f8Fe/gv8AC7XvC/7Mfxx1zwdpusfFTwH+2z+wp4T8EeLtTkvr658IaL4l/a++EreIk8Nafc3cmjaJqeuxIthq2v6bp1tr+oaQP7FutTl0gmyPlYKEcH4leGOLwy9jic34ozTKsxrxb9ricswPhd4pZjh8vc226eD+vunjcRhqLp0cZi8Jl+IxcK9XLcBPDenia1TEcAeJOBrSc8JgOBeIc1wuH0jThmOIxGRYGeMqKKj9Yr08HGeHwk8R7V4GniccsF7D+0Md9YT/AIKKfBj4Xw/tXf8ABMb4+Dwdps3xhvP25/h18Nf+E8vJL6/1jT/AkHwT/aN1yTwvoS313cWPhzS9S1jyNS12LQLTTX8RXmn6RNr0mpPoukmy7eGIRwXiVlkcKvZf23wj4uYzNJK8qmMq5d4Y4/B4CFSrPmqrC4Oj7SWGwNOcMFRxOJxuNp4eOMx2Mr1+PPak8X4fcRU8RJ1aWVZp4XvL6LdqOGq43xr8PfrWJjRjalLGVofuJY2pCeLWESwca8cIlRO1/wCCjX7e37G37MnwwHxD+KEfw1+LvxJ+DP7QHgrwR8MvAWteJPDWjf8ACF/tQ+JvBF3rfgqbxR4u8QudI+E8Gj/DrxRfeL/EXjfVUeTw/wCBNQu76wsdV1G/0vSdR8uvmvs8fkNTJKmXrO83rcWZHk+bY7EvDZZllDAYT+zON8TmGLoxqYr6hluGxlHLc0wOX0cRmOYYzMMBk2EoSxOYU5Q9XA5VPF0M5wuYvF0sqwuU5Jn+cYHDYf61j8xwMs7hieGqeX5fOdGnjMZjc+yX2+VuvWoYShVynFZjisRQweW4qtT/ADP0r9sv9if9kr9laH9q3xN8ZP2Yv2z/ANqj46/tneLPHGieLvCHi7w94X+Afw//AGvvHnwr0vwtqtjonjjW3un+F/wo+DvwO/sXRPE3jjVYtS8deI/D9y+pDSL7xd47sNBrfEyw2Q/6j8K8M1qFPMMRk3HlHLOLeIYywdGvl2c8Sy4o8SuJsyp4SpVqUstxnEmZ4OjhOEMlqVsTiqiyTIqFWpOGPzqmU6GKz/E8V53n+GxeHy3CUuBljOGcpX9o42lhclo1cr8Pcjwsq0MPh8bnVT+y8zx9biDMY4PL8LUw+c5lJUcvy3C4E6nRf2bv2TPiN+wf8QP2opv27LPxrP4cvv2zPHv7Vv7Qf7M1r4H13wL4vvf2pPC2hH9pb4O+A/CvirSfFlp4fhfQ9L8BeHfhbNbmbxvZanpmharetq+p+JdW0++jiPLsJkOQ5BRwmX5zneQPg1cD5VkmIjQoZn4m0848UaXFNHDU6uEUFl+bcUeKlDGZVhaOU14YXL8JnOO4fw9WVTD4LN8H1ZBmmb5txRiaspZVlfEMOMeGOMMFiZVKs8v8PsZwVwFjOEMixWMqVeR5jlXD3AGPxGNzrFZrSTx9fDrPK0cNQpfUTnP2Ev2hfjv+zn+0/on7P/xB8K/CbSPiD+0h8Y/hNqXxY+EurW/ifUP2k7fw38Tv2a/FHjzwZ4x8GeJR43j0VvgL+yN4G+GvgL9mLWbCT4Z61bax4v8ADHjnxZc/EXQNc1aPw9qX0+WVsRj8bmPD2YZhg82xWVZ34mS4kzfJ4ulSjxpgsg4U494n44zpVJ4j2+ReIXF3FeM4P4EhGllLyzh/A8A5ZDFZvPCYvA4H5TMcLl+AybLM9yXDY7CZT/ql4dYXg/DZuo81fg1+ImceGORcGYGEaWGqYbirIuHMBV8YuNo1auPnLMOJuJk8uy/BvCZpX+5v+DZr/kiv/BUn/tNb+25/6ifwFr4Wv/Hrf9fan/pbP03Cf7rhv+wej/6bif0n1kdAUAFABQAUAfwL/sPftOf8FMP2WdJ/4Kd+Nf2X/Gv/AATD8Dfs2a1/wWm/bg0DV9U/bU8MftveKfilN8aPJ8B6lrlvolp+yx4f8RaBa/DweBLHwlPpl3rlrBqy+IovFcd7cCxfREfjr5hg8NXp4bEV4UatXC4zGw9opRprC5fLDRxlapXcfYUoUHjMO5e1qQlKM3KClGnVcOilhMRWo1a9Kk50qNXD0aji48yq4r2qoQjT5vaVHUdGol7OErONpW5o3/Tj9mX9uX/gvl+2RHq9x+zV8V/+Dff4pWmiaVpOuX+oad4U/wCCp+h6W2ka686aRqOn6p4s8L6Dp2sWt8baYxSaPc3wCKssmyOSN39aWCxUcNPFzoyhQp16OGnKbjCUa2Io1MRRj7KUlVaqUaU6kaig6fKleac4KXm/XcK8VTwarRliatLGVoU4qUk4YDEUMLjL1IxdKE8PicTSo1KU5xq87klB+yq8n1l/x1Nf9YAf/Oilcp1Hzhon7Sv/AAcD+Jvif4f8CaP49/4N2b34reJNb+LvgHw3pL6V/wAFJrbxHqmrfAqfST8XtB0+8vdIt2kt/BdxrmkSaqUuxpty97DNp018A7pWBhLHUpV8AvbUq+Q/6z1JUrR58gw/Ef8AqkszqxfLL2FPiOX9lQjUXtVXmpwp+wnGq5xko4Ofs8Y/ZSoZ1gMgiqico087znhatxlgMDTklKPt8Zwthq+bKVNumsNRqUqtSOIg6C+gY9M/4OiIr+fVYtP/AODfOPVLqCK1utSjtP8Agoal/c20BJgt57xYxcTQQlmMUUkjRxkkooJNTH3YzjH3Y1JqpUjHSM6kY8kak0tJTjD3FJ3ko+6nbQp+84OXvOnGUKberpwnLnnCDfwxlP3pRjZSl7zTep4lcftPf8HE9v8AtCWn7Ko8df8ABv7efH268GQ/EKf4f6T4f/4Kf61Nong67OsLput+LfEOkaFfeEvBcWtt4f1tfD1t4u17RL/xG+l3i6Fa6g0LCjAWzRZ28A1iIcOToUs5qJqnSwWJxMMurUcE61VwpYjMHhs2y3GTy7Czr46jgMbh8fWw9PBTVcMZ/wAJ8cpljP3LzyWJWVQfvVsZTwjqxxGJhQp81aGBpVaFbDPMK1OngXi6VTBxxEsVF0SteftF/wDBwP4O8QDwmfiZ/wAG3+m+I9X+OGlfAa60XRrv/goTdXx+PvirwfH8QdM+HmuQ6HDcnTvHOq+CntvE5s9a+y3P9k3FldXUiLd2vmrAWzGWX4XLrYlY2HEzyyFCzoYiHB1PHYjitYSorUJf2F/Z2ZRzOFOd8Pi8FjMJNfW6FWjFYxrAxx2Ixv7j6jh+HsVmEqulbD4bijNcJkHDVbEQ1rRp5vmeNwWEy+Uo2qxxNCtG2FnGs/eobH/g6Nt7i7u7ez/4N94Lq/aJ765ht/8AgofFcXrwRCGB7uZEWS4aGFViiaZnMcQEaEKAKa92PItIc8qnKtI+0nbnnyrTnnyx5pWvLlV27Ib1kpPWSgqak9ZKEXKUYJ78kZTnJR2TlJpXk72v+Opr/rAD/wCdFKTainKTSSTbbdkktW23oklq29gPg/wv/wAFIP8AgtHrfxcs/gh4U/aF/wCDb+fx94p8d6r4G0dtP0//AIKZ2vgTxj8U7CS4t9Y8CeHfi4fD8Hwm8XfEuC6067sLzwdonjfVPF51CwudNfS2vrSa3jrKk86o0XlSeKpVMuxOa5fTgnSlj8ooKpi8VmmTYet7KrmuV0qTrZhXx+VU8Vg44T22YTrfVVUrozT/AISKldZn/s1TD4nC4LMJT/ef2bjMQ6OGweCzipT9ospxdSdTD4Shhc0lha7rVKGEjT9tOnSf3h/x1Nf9YAf/ADopSAP+Opr/AKwA/wDnRSgA/wCOpr/rAD/50UoAP+Opr/rAD/50UoA+evjT+1d/wcJfs63bWPxs+K3/AAbu/Du7T4b+Ovi80GuD/gpMXHw2+Gd94Y03x54uP2GwvF/szw1feM/C9tqAz9q36za/Z7eZRK0WNKvRrYqrgqU1PF0cRwvhatBX54YjjXiGPCnC1J6W5s64hnHKsJZtLEyXtnSp/vDV0KsaWHrODVLF1M1o4eelqtTJMixvEuawjre+CyLLsdmVW6SeHw1Tkc6loPV8c/tKf8HEfwz+IvwV+Efj74o/8G63hX4lftF3viHTvgj4O1e9/wCCi8Gs/Ee98KaRBrviCDw9CIXjkbTdLurSeRrqS1SWW7tbO2aa9uYbd+mhTniszxeS4eLrZrgctxWcYvA01zV8PluCnOGKxdSK0UKXssRNxTdSVHCY3EQhKhgsXUo8sq1KGT0c/nUhDJq+OynLaOYSfLQqY7PZcmU4eDdpOeNqclKk+XkVathqNSUKuKw8KvVeFfi5/wAHKXjjxx8Tvht4T8Xf8G92t+OvgxqPhjSfij4bsx/wUd+3+DNR8Z+G7bxf4XtNVM1vFbmXWfDV5a6vafZZrlfs0y+a0cu6MTQTxOB/tOgva4D+1cyyP6zH+H/a2T0MuxOZ4HW0vbYOhm+W1Kvu8nLi6XLKT5lHSs1h8XTwFb93i62U4PPadCV+eeU5hj83yvBY5NXj7HEZhkGcYWHvc/tMBW5oKPJKfo3/AB1Nf9YAf/OilIYf8dTX/WAH/wA6KUAH/HU1/wBYAf8AzopQAf8AHU1/1gB/86KUAfhL/wAECf8Ah+Z/wof9tL/hiT/h0/8A8IX/AMPI/wBo3/hbn/DU/wDw1/8A8JR/wv8A/wCEN+Df/Ce/8K5/4VJ/xKf+FPf2T/win/CIf8JN/wAVp/aP/CQ/2z/o39m0Afu1/wAdTX/WAH/zopQAf8dTX/WAH/zopQB+fPxu/wCCrn/BX79m34l+Ivg38eP2xv8Ag2T+FfxR8InTB4m8D+L/ABT/AMFE9N17RDrOlWOuaX9vtWt3EIvtI1Kw1CAlyGtrqJ+N2BhgcTQzKUo4CrDFSjja2XSVJ8zWOw+IeFrYXp++p4iLoyj/AM/FY3xGGxGEVGWIozorEYaOLoOcf4uGm5qFaFr3hJ05pP8Auvsd54g/bq/4Ld+HPjt4Q+B3iL9oT/g2f0348+LI/DeleF/Ct7rX/BQceIXn8f2aax4M8MXGr+Q1joGu+O7IQ6j4S8I6zquma74thktbjQ9K1ET27SduEw9fFY/M8swdKdXMMvr4/A5jhqS/efW8joSxuaYBWtHGYzJsK547MMFh5V8Tl2E58ZiqVGgpVTgrYvDU8ry3OK1aCyrMMLhM0y7GTd6E8BmlZYDBZqt3h8vx+JtgMPmVaNLCYnFRlg6dedeEqUavx/8A2kv+C3H7COhrd/tJfFj/AINsPgRoXxy8ZeKtcFx8TNY/4KNLbfELxi1tpc3iaZpNV/tJr+a007+xbUWTFbHS9It9L0vTra102ytLWHzlisHSeX5CqtKMsJh8xx2X5e7OVLD189xOc5liqUWm37TiDPcTmGIrOTqPHZhOq5c01b0lg8XVjmOexoVHCpiMpwOY4+EeSm8THI4ZTlOHqcnLCM5ZJw6sPCMYr21LAVatXnrTrVKnoHwg/af/AOC+f7TfwV1b40fB/wCLf/Btl8VfgJo8uvWGuePdJ1P/AIKB3vw/0tvBVvDf+I4tVv8AUI4NNs4PDdr5N3qMl2I7bT4UE0jxrGWXszZvJ8DRzrOZLA4Crgq2eUcxxklCjPBYXGY3CVsxhXm/go47LsdRda/Mq+GqpPmiceWNZnjKmVZSnjMbSxlHJ6mAwUXUrxxuLwuExFDLvYU05OriMJmGDnCgovnpYqklFqaRwvxP/wCChv8AwW9+CvgL4U/Er4lftK/8G2HhXwN8bvDQ8ZfCLWpNZ/4KMajH4+8EppdhrNx408N6dotrqOqXngrTdI1XS9Q1fxYLFPDmiWmpafLq2pWSXlsZDFv6lm1fJMdJYXNsLQhi8dhcVJUJ5fhq1eOGpYvNKtZxo5bhq+Jl9Xo4jH1cPSr141KVKc6lKrGF4aDxWBWYYOP1jA/XamV0a2GSqxxOYUHXjUy/Awpc08djKawuIk8JgoV6yp0Z1PZ+zXMfmF+1d4p/4LPeOP8Agsh/wSN8Z+KvEH/BIvxZ+0h4r+Cf7TXiL9kTxR8FNT/av1r9k3xF8PNZ+DHj/UPGmtfFbWNWmuPiBqk+p+CbjV7z4b3/AMNbibRrvVZtEn1iV9Ke6Y83EGEngKOPwWb4fGYSrhayoYzCun7HGUK1LEQhKlOlXUeSpCqkqkZpNJS62OjIMVHHV8Fi8qr4XEwrwqVMNXc5Tw1SDo1VJ81JuTtFTVlrGouWaTUkv2f/AOOmv/rBL/50Br4X/hC/6m3/AJZn3P8Awu/9Sn/y8D/jpr/6wS/+dAaP+EL/AKm3/lmH/C7/ANSn/wAvDyb42/Gv/g4I/Z/+HmrfEj47+Pf+Dfr4dfDuynsdI1DXfGF7+33baddahrtymmaVoFnass11res67eTx6fpegaZaX+qavcyi1srG5lbyzlOfD0q2Fwclm1XEZhiPqmDwkKeFr18ZX9lVxEqVDD04zqVnSw9Cviq3JCUaGFw9fFVnChQq1IawhxCqeJxUXlNOhl+HljcXip1MVRoYLDU506f1jEYipKFLDwdarRoU51Jx9pia1DD0+avWpU5+NSft1f8ABZ3Q/gRon7QqftA/8G6lr8C9T8QJ4D8O+LtO1X9v6axvfGUF1c6a3w+0nw9pttL4gm8b2Fzp99bXfgW10Q+J9N/s6++2aPbJY3Rh78Zh8twuMwGFxdPOni84w8sdlqTweJ/tHAwoVcTVzHC16Lq0sRl9ChQr1MVmEKksJhY0K31ivSdKoo8GDxGZYrDZjXwlTJFhsmqrD5o5fW8MstxFSrhqVHDY2nWVKeFxOKq47BRwmHqwhWxjx2DeFp1li8O6npnh7xj/AMF8fjt4J+HX7RHhbxV/wb7/ABH+H3h2PWPiN8O/iPoWuf8ABQLVPDNgzeHvEHhXXPENpLY3X2B77TtC1LxPoF8uoW0l/oclxrOnyQWOoLdxpjmf9jcMPMMbmjzfK1SyKssdiK8sF7H/AFfxjyviCeJhUTnRqYLF08syzMMPmGHclXwUU8NiJ4LGV44jXL5ZxxBGhg8v/srHOpm9OjTw1JY+FZ5xga+Jy6OCxFFqnWjiMJjK1alVy/FRSo5hSoVq2HjjMDhalD54+EP/AAVK/wCCrnx9+IGj/Cr4N/tff8G3PxD+Imv2+s3ejeEfDviv9vy41fULXw9pF7r+uXEEMsMKeRpWi6bf6nfSvIqW9naTzOQqE11TyzA0sFmOY1cNnVLAZRgZ5nmmMqfUaeGy/L6dahQqY3F1pyjTo4anWxNCnOtOShF1YczSdzm/tPHPEYXCLFZJLFY7GUsvweHg8bOticdXclRwtGnFOVSvVcJKFOKcpOLSTO4+G3/BQL/gsp8XrX4l3/w5/ad/4NxfE2nfB7wzP44+JGqQeL/28bDSfDHgO2a9jm+IM+qas1hp9/8AD1JNOvoh480i51Dwg81tLCmstINh5sTQynB5V/beLo55hssWIwuDnia9LD0pUcZj6ca2XYPEYecVisNjMzpSU8swmIo08RmSUvqNPEOE1Hqo1s3xObRyPD1clr5rOOKnSwdKeKqTrwwFaOGzGeHqQbo4iOW1506OZyoVKiy6pUpQxroOrTUvkL9sf9rH/grj+1X/AME3P23tYuvjB/wRH+Kn7P3hP4Qa3YfHqH9m+9/baX44eHvC+rafDqMD+GtC+J1vYaVpmsa7poGoeEtR8XadD4c16ySa80+5vbaNpV9WjlmHwdXAYmeEzijGvi62Gw9XERwvsFjsG6X1vA4h07yoY3Bqvh5YzAVfZ43DQxGHnWoU4YijKflV8yxOLpY3DQxeTV3SwdPFVYYaeJlUqYHEyqww+OwspfusTgsRUw+Ip4fHUJVcHWq4evTp1pTo1Yw+k/2FP+IgX/hiL9jj/hTP/DnP/hT/APwyr+z1/wAKo/4Wd/w2t/wsr/hWv/Co/CH/AAgv/Cwv+EV/4pf/AITn/hF/7L/4Sz/hG/8AiQf2/wD2h/Y//Eu+z1+kUfr3saXJ9U5PZU+Xm9tzcvKuXmtpzWte2l9j5tc1l8Oy7n1T/wAdJ/8A1g7/APN9a0/4UP8AqD/8rD9/+7+If8dJ/wD1g7/831o/4UP+oP8A8rB7/wDd/EP+Ok//AKwd/wDm+tH/AAof9Qf/AJWD3/7v4h/x0n/9YO//ADfWj/hQ/wCoP/ysHv8A938Tzv4gfFr/AIOBPhU/gqL4jeNv+CDXg6f4keO/Dvwx8A22t3/7eFrdeL/iB4suGtfD3hPw/andcanrGpSJK6W9tE/kW0Fxe3TQWdvPPGqTx9fH4XK6P1OrmGNoZrisLhIe3lXq4XI8qxed5viVBfDh8vyzBYjFYmvPlpQUadLmdfEYelVqUKsMLicbJKOEwksFDE4iV1So1Mxx+GyzA05SentMVj8Zh8NRgrznOpdLkhUlHx/x3+19/wAFmvhx8bPDXwR+IHxq/wCDe3wz8cNdGiafoXhPWdT/AG64vEFvJ42upLXwtpN9qJhez8N3nje9s3tvCuka3qOl3ni28hWDQ7XUp/LQ55fWxWZY7FYDLp4DE46lKWExNGg6zqTxGGwX9sTy5S0jicdhsun/AGrPLaUquMo4GpHHyw8cPUjVlOP58twVDHZjy4XBVISxdGtXuoRw/wBZWWzzFx1lQwH1y+AnmVSNPBfWYVMLLEe1pVIQ2vit8QP+C3n7K/hHxj8SPjB4n/4IFfDLwr8RPGljL4o1jxZeft+XTeOPHes6NpXhjStJstMuDqep+JNdvdB8M6ZpWleF9AsLyc6Xou2x0tba0uGXCriqmDpZdldWpgVGpXzB5bgnHFYivWrYnG4/iLMqlKko1cRWVLEYjG5hWqyU6eAwsFHnw+AwdCnR6IUcXXnjMwiv92wuF+uYuVT2NDC4ShGhluEhKpOVOhhqdSrVpUKdKDp/XMwxk58tbMMfWnX3/AXxp/4Lp/Gb4PJ8W/APj/8A4N+fHHwRfTdWu5/GFlqX7cFz4LsLDwpJcR6/HrMl35dpoknhWfTbqDXdP1iKxuvD1zp9xb6nbWU9pKkfTmlbFZXhP7WzWvluHwKwUM7jmdatOeEngZQeIp5nRxsZTo1qDjGU4YqjUnFzjNKftIyS5st9pmOJeX5ZCVfGRxjyieAoUqscXTxsuSn/AGdUwbjGvTr1IVqXLh6lOMqlGvRqRjKlWpyl5n8Rv28P+CxXwh8E/DP4hfEL9oX/AIN8/DXg34xeHl8WfCzV5NW/b4v18b+D102y1efxf4fsNItr/Urrwhp+lalpt9qvij7EmgaPa39jLqmoWaXduZFjK+LwOZ1cox1XAYTM6FCGLxeGxU6tGWCwtWtHD08XmNSo40svw1bES9hSxOOqYejWrRqUqc5VKdSMXh4yxGCWOwihXwX1upl1Grh/3scRjqLrRqYHBQpc08bi6aw1dyw2DhWrRp0pVOT2a5j43+MfiX/gsl4y/wCCs/8AwSJ8XXuu/wDBJvxP+0D4n+H37Xevfsi+JPhlqP7VOr/swa94R1b4AazffEXV/i5qtzLP451GPUfAE8938Lr34azy6fc69LYza/I+jPIx/KvHvDZbguAuJMJx7QznDZXh55bRzTD5BTw1LPaNSnn+Vxo06NPN0sLCccesOsRGulbC+39n+99mVlOJjjKmDxWX1sNiKdeE6mHrKbnh6kHTnzPmp3bslJWWsZrlkk00fvL/AMdPf/WBn/zoPX8Bf8c9f9Xm/wDNIPqP+FX/AKl//lyH/HT3/wBYGf8AzoPR/wAc9f8AV5v/ADSA/wCFX/qX/wDlyH/HT3/1gZ/86D0f8c9f9Xm/80gP+FX/AKl//lyH/HT3/wBYGf8AzoPR/wAc9f8AV5v/ADSA/wCFX/qX/wDlyH/HT3/1gZ/86D0f8c9f9Xm/80gP+FX/AKl//lyH/HT3/wBYGf8AzoPR/wAc9f8AV5v/ADSA/wCFX/qX/wDlyH/HT3/1gZ/86D0f8c9f9Xm/80gP+FX/AKl//lyfFv7RH7e3/BZP9l/4ieFfh7+0p+0V/wAG23wo+J2raNB4n8IeGvHes/t+WfiebRNZ1G+8P2+s6VA9vPdW1nqepaZqGlpcxtCLqayuYMuInA+s4X4M8KuL44r/AFTyLx7zqFPFUcqxby2jwXUgsXWp0cTRwNaScYyqyp18PXVFttRq0qjS54txj6mY5fgaeOzCWW4bAVHia1KvXeIVGTy6EJYmrG99cLGvDmqJe77Syd+ZLifGX/BV/wD4KufD34nat8F/G37ZH/BtV4Z+Kmg+KU8E6x4F1XxT/wAFBbfX9O8WS3kOnx6Bc2htyE1F724htlh3nMsiKDzXZk3hp4b8Q4TCY/JOFPH7M8Hj5Sjg8RhcNwRUp4mUa08PJUnzLmarU50mrfHFroc+Z47E5NRq4nNcTlWAoUctw+b1auIliIQp5ZisvpZth8bJ9MPWy2vRxkJ9aFSM+p9DfEz4i/8ABfL9kXwj47+MvxV8X/8ABvd8IfCvi7xppWr+M/F/ibVP+CiKnxN481nTNA8EeH7O1imkvtT1nxDqOl+HvD/h3w/4Z8P2lzdz2+mW1ppOlN5bg/O4Gh4JZ/XyXh3L6PjfmWIoUsfhsmy3DUuCKtWFCri8z4izJwjCPN7GnXxmZ5ni8TXk6eFw7qzq1aWDw8FS7lQzirLHZg1l3Lh8HQq4/FVJ16WHwmBwUKGBw7qVKkoYfCYf2lSjShBOlHFZnjZT5a2ZZlUniOC139v7/gtZ4a+CfhD9ozV/2j/+DcqH4MfEDXJfC3gfxva65/wUH1S28W+KraXU4dQ8J+H9I0uC98Q6r4r0aXRNbXX/AAzaaRLrvh/+xNZOt2Fgulagbf0ZcGeEcM9fDUsj8dY52sA82lgnT4GXLlHsKGJ/tmeJcvqkMmdDFYWpHNp11l01i8Ko4lvE0FU5sNXx+Mw2OxeHnl0qGW4qOAzCU1iqMsHmE60cPSy7EUqyp1qeY1604ww+AlBYvE80ZUKNSDUjJ+Ln7ff/AAWL+Ffwr+Ffxh+MP7S3/BtR4f8AhB8aCmpfCHx1r/ij9vC/8JfEBrG1h1YXvhK/gF/bam+nW8sFzLPbAvp8rIkzQXI2DXCcF+FdXiHHcN4PIPH3/WTKaE8TjsspYfgyGPweGbo0XiKkfdccPWWLoKlWjJ0sTSxFOdGVSlUUm8PWzDG5TiM2w88ur5RDFwyrF4pfWfq9PHVJ45LLcUpJOni41cpzGFXB1oRrUa2X4qlWpwq4ecY/m38ffiF/wV/+LP8AwVr/AOCRHxMu/E3/AASb8Z/Hnx38Fv2mvFH7H/iz4R3H7Wt1+y34h+H2r/Bnx3d+ONX+Llz4iVfiZPe3vg2TV5vh9L4DUWL642knXwNO+11/S3gFlXDOR1eK8p4WwfGWX43AZrhaGdYLjmGUQxeHxscFXdOnRhkt4xgqMpOoqz5+dw5fdufI57jaGYZb9Zq16OJwblWoqrlrcm6mFx/1XEQTr+7z0cZRnRqLo6dRbpH7e/8AHTD/ANYLf/N/K/pT/hQ/6g//ACsfDf8ACL/1NP8Ay0D/AI6Yf+sFv/m/lH/Ch/1B/wDlYP8AhF/6mn/loH/HTD/1gt/838o/4UP+oP8A8rB/wi/9TT/y0D/jph/6wW/+b+Uf8KH/AFB/+Vg/4Rf+pp/5aHyz8eP23P8Agtb+zD4j0Dwh8fvj7/wb0fCzxN4l0065pujeKNZ/b8t72Hw4uoJpLeK9cjtobkeF/B6ao/8AZz+L/EzaR4aS9SW2bVRNBMkfPRxdbEY+WWUa+WyxsJYKnUpOpUhGjVzOpUo5bQxFebjh8PiMyq0qtPL8PXq06+OnTqRwtOq4St1/UMF9S/tBYXO5YRyxUKdSFPD1JYiWBo08Rjo4SjBSr4t4KhVo1sYsLSrfVadajPEezjWpuXPfHD/goR/wWH/Zs8Y+Gvh98dv2m/8Ag3T+GHjXxj4f0vxX4W8N+J/E37ettqeu+Gtb1C70vR9d06GFLgT6XqeoWF7aWN4reTdS2swhZwhNb4aWPxeb1Mgw/wBUq5zSx2Gy2rlqjiI4ulmGMcFhsFUpSUXDFVXUp8tGVqi54c0Y8yvnHDZXLKaOewhmk8nxFPEVsPmUJYKeEr0cLRo18RWo1otxqUqdHEUajqQbg41IuMnqemftA/tR/wDBdz9lTwXpXxE/aL+Ln/Bv18H/AAPreu2nhnSfE/jXUv2/NM0q/wBfvrC/1S00m3uPLl33lxp2l6heRx7RuhtJmz8uDzYnHVMHiqGBxWIy+hi8THEyw+HqSrRqVY4N0linBdVQdeiqnZ1I9ysFg8uzGhVxWBoZxisPQpUa9arSWElCnRxE406FST0tGpOcIxfVySPFtE/4KXf8Fa/Enwk1z46+Hv2qv+DdDXPhN4e8a6d8N9T8Z6V4h/b9v7E/ELV7KDUtL8DabZ2ttLq2ueLtR0+5ivrLw7omn6jq1zZmS5htHhhmePWvWxeGpZbWrSwcYZxXxmGyvljias8dWy6j9ZzCOGpUlOrUWAw18Tjaih7PC4eMq9edOlCU0qOEy2vicdg6dLNXiMswOGzPMIzeCpRwWAxuJqYPB4vE1asoUaNHF4ylPB4aU6i9vi+XDUuatUpwlc8Vf8FA/wDgr/pnwn8DfF3X/j5/wb1av8JvihqGvWHhLxHpcH/BRLxrpepz+Bkn1DxvdanpvhzRtc1Dw9pfw1XTp7v4ja74o0/SNG+G32RpvGt/4fMYYXOWMp5hleXzqZdHF5ng8PnOWVPaT+qVMunmGWZdhM4WaKX9nYbAVc3zjKMtwmZV8XRwtXNcxwOAoV5Y7EUqMlRw2XYihmdWjh87qLLcZ/YuY4eNKh9cjmWKweMxUclWXuKx2KzPGZZg8fjaWVYfDV8bisrw2Lx1PDVMDRrVo/Qeh/Fn/g4J8VfFLxF8MvD3iT/ggrrvxO8FeBvCPjfxJp2mWf8AwUHvptA8E/Ea91yDwdeXniKGyfRYE8VT+E9au9N0ddXOp3dlpf8Aa507+zntLyW6UMyms2lThhY/2Tm1LIM25oYilLD5xDAUs1WV1VUUJVMXhMvzHC4zE0KaqSy+lmeClilh3mWFVfmlPIvY5PWc8xqUM6wOLzbJqkJ4KtTxeX4evh8HXzChKm5qGFq4itDD4fEz9nTx9TD4yng5Yh5djlhvXf8Ag1e/4Tn/AIZc/wCCi3/Cz/8AhE/+Flf8Pgv2uv8AhYf/AAgf9sf8IN/wnP8Awrz9nn/hLf8AhDP+Eh/4n/8Awif9v/2h/wAI7/bn/E4/sf7H/aX+m+dXz1Xm9rU5rc3tJ83Lfl5uZ3tfW19r623PuMPyfV6Hs+bk9jS5Oe3PyckeXm5dOa1ua2l720P6eqzNgoAKACgAoA/mi/4ID/8AJA/+C0v/AGmf/wCCjP8A6hnwbr47xE/5N/x1/wBkdxN/6pMce3w1/wAlHw//ANjvKv8A1PoHG2Fz4pn/AOCHv/BGHwb4a+IfxM+Glp8Vvih/wTU+EnjfW/hN8QvGHwu8X6p8OfiFr2j+H/G/hWHxj4E1nQPE+mWHiTQ7m502+fS9Vs7pI5VuLW4t7y3triH9U4owlLMvGHgDK8W61TLcXR4jxGY4GFetRw+Z08i+jlx1xJg8Fjo0Z03XwbzTJ8BXnSk9J0KdWm4VqdOpD5LI608HwF4x5jhvZ08xwGY8T1Mrxzo0atfLMbi/pF5Llf8AaGCdanUhTxVLC4/E04uUJ06tKrVw2Ip1sLXr0Knwt/wUY/aFs/gj8efjR4f+C/xt8f8Aw18c/shfHD9jX4V+BNM+NX/BS39pGb43ReDrVvgrqnim9+A/7Fmg6LJ4c+KPwG8TeCfFGtp8YPj5+1L8SPiXqPi6/h8af2hfW1lofh+wtvE8OMXUz3i/gXH4i2JpcS+NtThTiHDLD0MzzCtktHP8HwXi8DxbhZQwuRcF8N42UaeK4T+oYGOa5vis5yvN6uY4jPuIsIl18b4R5bwvxbl+HjiKVTLvBnPuKskxKnWwWXwz7F5bxdxLl+L4ax1P63nnFHFGXY6jQw2a0JYmGVcO4DKoZVSwGEyPKM1qVvtT9ljx7438f/8ABTf9nO78ceM/FXjW48N/tm/8F2/Bfhu58V+ItW8Ry6B4M8M6p8ELLw14S0ObV7y8fSvC/h+x/wBE0LQbBoNK0m0/0fT7W3h+Sr4AipZDhMXUjzY3H/RkzTEZhipq+KxuJo/S4ll9KvjK8r1cTXpYHBYPBU6teU6kMJhMNhoyVGhShDPjKf8At+Ow9OSWDw3j34Q/UsPTdsLhqeO+hdnma4qOFox/dUIYvMswx2ZV1SjGNfHY3F4ypz4jE1qk/Q/+CmvxQ+HGk/tc/tIeH/2uv2q/jB+zB4K8A/sIeEPiJ+wHZeAf2hfiV+z1Y+P/ANoi58RfF+3+JXiLwRY/D7xX4Tt/2gfjn4S1fSvgxoHh34SeIIvHipofiUJaeAb+08V6pPL8T9azqlkvidmHDtOpj/E7KuJshwfAOSeyWaVsTkOJ4Sy3FZHHBcL1/rOCzXLuKfECrxNkPFeYVMtrujgcpy7A4vGZfhXTnW+wo0MBUzfwzwWcKjh/D7NKHEdTjvNqs/7Ow9HNMNnmW0a9DM+I6XsMXk6yfgycc7yGlSx2GVbG4rNMdQp4vF5fGOG7b/glZ4C8V6j/AMFAv2n/AIyfGwfEvTv2i/Ef7BH/AATQ8R/F3Q9d+Kfxan8OWHxN+JngX4saj8UbO5+FereNbv4e6VJYeJPC8KeH9Fh8Kw2fw1ln8T2XgS28MxeLfF0Wt/p1XDZVlK8Zcu4edCWSUPpJca5blvJXlmlGOWw8PfCbPaCweYYueJr1408ZnOLw+FzRV5YyrkNHKMiWKlw/k2S5bgPzyNfG5lR8H8Zmk8RUxlXwehj51q1N4DFYieG424tyDB18bhcPDCwpTxeUYfDYzMsslQp4Otn9XFZ7i8HPiCtiMwn+bXxL+DXwp8Qftg/HX4Op8SfihoXjHxl/wcO/s2XvjPQNF/aT+L1v8R9F+Gnir9iKTxLpfiPw3bXHxEuvEfwytPGes6n4/wDC2kfEnwPB4X16Xw9pFn4L8NeKLXRvhh4L0vwj8j4YYWlisH4XYKcKlbCZbX+mFhsbGFWvCrGtlUPE+eU5fmWOozhjms0yTCZfjc2w9fFKrxRTxeNzjOXmOOzjMMwxf0fHuKnhsR4iYq1GFfG8C/Ronlc6lGj7Oo8b4peGWAzbMMFhZweExc8gzSWH+oOdDEYXhzGqjhcJRwdHE1cNiKHx2+Ifxp+E/wAUPGH7KMfx51Pwh+wz8Pf+Cknxv+F2reMv2ov2yv2nvhR4G8L2Mn7H37N/xf8Agz8Evif+2J4M17XPjx4a+HepePPiB8WNY8I6P4h+IWm6JrviDTfDvhDV/EE2mx2Wh6hx8OY559geGsTxDicCsRh+HvGzBZHPFYiWURzzNeDvHXFcN5Y6ksEsLhs74n4c4EhVp5NhMzqSnjMuw2PzSFHHZrkGAnQ6c7w6yfFcR0skoYuMa9bwSzHNo4Wl/a1XKsq4r4H4srcRYyhSx08VXyjJs84uyrhennePyylbAYnMnhk8vy/Psxqr9vP2Aj8bPiz/AMEtfivoOi/tFaB8evGWvW37VHgb9nj41eE/Evxl8X6RHoMs/ivQfhXpul/GP46+E/B/j/4zaf4B1qX/AIR3QPjbNH4g03x3oGi6Pr9j408Vu1xrNzXihgswzXw1eHoYLHVuI848MMUsZ7bA4XIsw4gxuKp5xSy3F1MmoQwc8kzDOchWUQxNPGYHKcRi8xqV87+p0cLmeHr1b8PsdlWWeIv1vG1MLPhnKPEXI608Dh8TiM5wWVZdhcLw1i89y2hmVaWIhmmEpZq86r0qOExuY4fK6OIjw39ZWJyfEYTDfOf7Ov7cH/BO3Sf2CP2I/wBlPxH4c8HfGb49+ELf9mD4LTf8E9tK03wh4g/aa8D/ALRPw01Twdp/iLU/FHwO8UX+la74K/4Uz410XVvif4k+J3i610DwzY6RoMvi+38SXCappc2o/onEGOy7i7xLwGd8HVKWMynNM/xPEPCXEOBgnl/A3DLwGOhhc1zPE0FUlwvDhrh2tLIsTl0lTzjC4m/D+By+vj50sHP4vLsHi+GuDeIsq4sTpY/AZZnWW8U5Zi5xdbjrOcVi6tavgcqozm4cT/69ZxOnj8sxGHlicBjaWPp5tisRRwlHE4mh8i+LPjhqtv8AHfx7r/8Aw0z8ZYf+Cqmmf8FadA+EHw6/ZLT48fEe10jUf2Kbj4zeG9H0/RIP2RYfE8fw21X9nvWv2TrnWvi94g+OE/w4uZbTxqt34km+I1nr+lw2UHwvB88VUwHhjUyanDOcZnOC8RqnjBTxb/tGGVY3L8P4jSxNPNJYqU1wp/qxisDwZT4MWEll31+OIyuOFWZR4kxn1v6PjLmorxJWPhTyvC5PkPBeJ8J6uFl9R/tTMMZw/wAE4jCVMurYecJcTZjxDxhi+Kso4rwOJnjvqeDoY7CV8HgMPkmFqUPB/wBjH4zftK+O/jz8EfEHir9sL4beHf2w/Gfxy+PfhX9pH9nQ/tSftofE79ojXdK0fTvilDr3wm8YfsQjwprXwH/Zz8I/D23sfDmufCf4r6fovw88G6HDo/heW1+JesT+Pbz/AISHz+WUvD3MVw9XxudU8f8AR8z/ADjGVsqdTHY6fGL4DoV6Ge5lnuYKli+EeNMp8Q61PAV8joYvK8RUc8x4RyPJ8dQpZXRo+jnc6NHjDMoZhHD5VDLPGTJcryGWMUcJhqfB3+veHo4TAZTlmA9tS4v4b4j8POfFVM2rYfM4KpiafGOd5hllfA5hOgzxR/wUV1nxl+x//wAE2/A/w0/bG8b+IP2h/C3/AATy/wCCgOo/tU6X4S+NXiu8+Jvhn4u/DL9hHxjJpZ/aEfTfEDeIdH+Kfhj4oaDqmveGLf4jPB4wtfEWhX/ijRI1n0+XUo/a40q0sVX8S874frUanD9DwDyvN8mzLK6lN5Us4zLxP+j5Ro4/J8Rh39UqZvQyrH51g8zqYGUsflWGzutgc1+qRz2NHGdXBGG9hjOHMmz/AA7jnFf6UeEybEZdmdJyxz4ao/8AEcnWy7FUK8ZVY5BiY0uHJ4XDV1HLsyp5fgKmChiaeVKWF/oa+Dfgbx98Df8AglhrHiH4Ba38WPid+0J4o/ZK1D40eH9Z+K/xS+JHxv8AGPjH9ofxF8B7HWLTULa++KXijxdc6dF4h8bWtlqEHgnw62k+C7XVb67GkeHbBdQuY5erx1jUyF+IWS8OUp5bguFMbxVk2SrLKHt8zy7J8LnuZSqV6OIcK+YZvmuBwtbFYjB1sfUx+Nq1qWHw8ZVKcKNBfMeCdTC5/Hw3zjiarDELielwbmPEU8ZialDAVljcNlzr06iVWnQy7A+xnHC1Z4ZYdUsJTVWcnUpuq/wy/Y68KfsTftG/t7fsgfD/AMG/tAfED9sLTfiz/wAErP2kof2wPCXxX/aI+KXx2fSvif4t8V/sxr46s/F1r408Z6/e/BT4m+J9Ti1i1+IPwn8Ny+CV8Mp4d8NufBfhwNZT6l7FHC5dhuMfGF8N0cJieCsgoeE2ceHuc0OTM8NOtw34l5txFw/icBxDWeIr8QUMFLBcMcRyjjcXj6NLNcwxVfEJ1s1x+HPJrYzOKvC/hPX4ldTL+Ocy4u4uwXG2UNf2fWwtbMPC7iLKs2wWI4fo+wwuT4WliMTn+RZVicNgMLLMMsw0qFLFYujlGFq0fWv2mPA37ZX7eHxj/bU/aP8A2Vvgb8FviH4U/Z+1vwR+z1+xv8VPHX7Rniv4XeMPh98Tv2LPiXY/GP4teMvhn8NtH/Zw+KWg/EGz8f8Ax/0qL4U6u958U/hvB4n0X4Vr4Zubuy024k1evhsqzavw7w/gfFHE4epiJ5txbS8T4RwUlmGZZ54X8G4birgTC8KLAweD9nR444ZzfxXzLBYhZjXnicB4n5ZjfqalleEp4v7XG5fl2ZZpHw4hiVhsFlXCOP4IzeFaTwWW5Pxr4j4LhviSnn7x0I4yq8XwFQwHhniKWHllr/sjPOGc3pQq1p5hi6OF+Kvid+2J4w+M3iT9pj9oH4K+N9P+Ff7PX7Tn7XH/AATgn/aR8eeKfit8TvgN4U8AfC/xX+wFdakng/4ufHP4MW83xM+C/gyb41WHhL4cfEXxh4bu9BlsL3d4X1vxFoOja1qt2nvQyqjls8myCvjsBi+Fq3i19IjMsmzHG4/E5VlfE2Yy4D8F828PZ+2o1KMcVSz7h7G5nxFkeVYyvTwOb5nhcnwuJji1OGAxfiyxuY4mGMzF5fiqHF+W+C3hPlOc4DA4KlmOYZBUwHj3435B4hywOGxVOUp1six2ExGV43G4fD1sdl+TVc2zjAU6WJwVLFYf6C+AE3xD+NPxH/Yn/Z/1b9tTxL8Vv2ZfH37cn7X3hG3/AOGT/wBq39sbVfCV98MfBH7Hi+M3+BKfta+Mm+HvxN/aC+Hnhf4n2mparovi3w14+8dad4fh1G5+Htl4/Nx4XvNM07fK8Ms1x+WvOaeYYqWG8FPFHPITx2GWS089eA8bPCnIeGM4x2WYd4PFYjGZHg85zTLMBn1fCYX/AFky3BYTGVK2cZfm2bVM0eOrSy7K+IqmUzwGFc/EXwcy6Swdf+162T4jN+CvEvH8TYTCY7ELG4TLqef4bL8jxmPyHDYmdbIs0rYnFQwmS4+nk8sH88eJfjJ8b7LxH8Ov2fPit+0rpvgj9jz4cfHD/gpz8MPBPxD/AGtf25v2pP2ZfCPiHxn8Dv2nLbw18I/hv8Q/2sfhJrH/AAtLxX4u+G3wem1K7+FfhT4k/EGCy8TwWWq6lM3ibXfB+jQ2fgZXi6ucZPkOeZ1jaVLPsT4KcGZ5lmIhUeXY3MMxhx54p8M8Y8UZNk+Aw9LKs+4lwWA4d8PaOYp4PF4vAU8yr5lhcrqSzzNcZS9DG0IZbjuJctymhiamXUfFejl2Z4eOGjmWFyvK818GfCvjLh/JMbj8XKvj8n4dzXiXiXjmtTVOtQoYnEYDLMqxGOp4fD4XBYqH47/tBfErwl8M/wBl34o/Fz9v29+L+reDf2Nrfx14c8E6F+1L+1j+wR8VPiraaR8fPHx8HfHD9j3xd8SPhfo3w9/bR/aF8QeA9O8IfDjxZ8KPj38GteufiBpljofiTRvL0j4ww6nrP0VHEvBca1a1bKsdjM3jX8CqePy7AYDBVM9weZ5nkeEnn2GXhXXk8vxXBfHmZYjF47ivC5fHKs44axP1rhStXyXH5DhcNlfn/VaWNyCOBoY/A4TKK2ceNFHBY3GY7FVeHa+BwmIy6lllDFeJWFnDMcBnPh8o1qfCGaVsdmmU5xgq74hnSzinHFYrF/2/+FdYPiHwv4b19tP1fSW1zQdH1htL8QWsdjr2mnU9Pt706frdlF+6s9XszP8AZ9StY/3dvexzRJ8qClmuEWX5nmOAVfCYpYLH4zCLE4CpKtgcQsNiKlFV8FWn79XCVeT2mGqS96dGUJS1bOHI8c8zyXJ8ydDG4Z5hleX454bMqcKWY4d4vCUa7oY+lTjGnTxtJ1PZ4qnCMYQrxqRjFRSR/NL/AMGsX/JsH/BRn/tMJ+13/wCq9/Z6rgPUP6eKACgD8qf2yb24/aD/AGyf2Rf2CppifhZq3hz4gftjftMaOrEReOfhz8CfEXgnwz8KvhTrCDK3PhTxr8a/G2heJvF2mTA2niDQPhneeF9SjudI17UrSdcO2xPFOdZvVjKWF8NchyHOcvpyg5UKnH/G+aZzlvBeOqvmSlLhbJ+E+OeJcvhJSeF4ow3CecU3GtldJus89pheFsFhKKlDFcf8QY3harioSUZ4bg/IcnhnPHVOi7c0KuePMuE+EcROEot5BxLxDSi41alKcPwv8V+Idc+C3jr9r7w5rP7Tui6z+1hrn/BXLS/GPw//AOCY3jr4a/s9eLtF/ab+HvxA+NHwpuvhv49u/Bvjz4a+I/j540Ol/B6103xN4B+OPw38e+GvBXwMk+E2n4srPUvBfi6fU9fD1U69DwMwFK+a18HxHxZlvGy5PZ4vw9q4jjzxEzLinjDD18uWExvDuZ5dlebLjvD8RZzVxVDP8pzfBZJQVXL8zwWHMeOoclXxbxtblyrBV/DrhrF8JYrkjXwfGU8s8I+Esnyvg6eFxUZ4LPMqzfjDLMfwBmHCeWUaePw2cVc2zuviPbV6NTD/ANA37c/7Z1l8Of2Ofj38Q/2a/GPhXxl8XtK+IOj/ALKHgKXTby11qw8JftRfE34i+FPgl4b0bxLbRGRF1DwF4z8e6PrniLQ51877Lp0ttMgE1eVicHiM+q8D5DgcfVyyl4ncSZfw5l3EOH1eFyR5tmeD4xz7K6usKmL4eybhvi+vhJPmpxzjJvY1U1TqRPVw2JwWST4ozbOMG8bR4A4ZzLi7OMjnzRqYyWD4YocUcP5NioxlTq0KXFH9o8PYeFWM4TWAzyji6UrShI/Nf/gpH+yh+1T4Q/Zd+Av7F/7M3wA8RfHH9jDw34H8beL/ANtPW9F+PPw5+FXxZ+N+u6HZT+IovDXjLxB4/wBa0vVtS0D4tfES71j4q/H/AFvRE1HxF8Q0iuPBS3GlWXiPWJ7jwvEjG0MTS4yzLEYGjw9wZwf4d5jieA8LhZSxWV5BnOWZbmOD4ar4zLKPNjsflnhdlGX4HO8nwLVR55xNLK8xx0sTUyjEUMf08G4fGUKOT4f6684414u4uw1HjHHyTweLxmAzTEYOvxI8qxDisLgcbxrisXieG6FaNahS4T4Zp4vCZbQgq2V1Mt+FPht/wUd+E/7NP7B3/BL34Za1pP7PP7Mf7dvx0/4J9eCPhp4U/aF/aR8b+CJvAvwJ/ZAsNN8OWA+MfiTVrC8h1LxhN8Q9T0u18TfC39nXS3j1jXPFthMnj7UPDWgeF9e1E/oniHQwvE/G/HnCk8eshwed5ZkmL8UK9KFPEZjh8NFZ/gcm4Xyek19Uz3id4LNM9rYHG1JLJOG8HnNbNMyeInWwOV5r8twjOvkvDOW8QYjLaud0cp454zwnAOXyrzoYLH5xiMVgMw4gzbMsRT5sRw9w/gK1DKstzqvCLzfPZZZhMDkUJPFSxuW5XirwR8Efhr/wV6/4Npfh9+zd8Qrb4s/AzwZ+xj+1r4b+GnxOtNVs9bt/H3h3SP2dPivZx+LY9T00LptwdduorrUJF02OLTraSd7WxhgtIIYk4vEPE4rF1MwxGKwEsrU8JkawGXylUqPCZLTwOV08gpKvV/e4qKyOGXuGNq3q42Dji6jc60m+ngGGHhOlKjmFLNa1fOOKcXmuPoQhSpYniLG5znWL4nlTw9OU6eDjDiKvmlP6jCc44Dk+pqUlQu/6uK/Hj9eCgD43/bX+KX7Pvwb8AeAfHf7RdppWj+GrL4t+FtK8F/GXxF4H8O+L/C37OHxR8Q6br+h+CPjf4o1bxSp0X4caN4bv7+TRpPiDqEltp+lXXiG003VLu20zWLuVYoOrUzXB4LA5hHJc4zLL+IsDlebzqUcMoOpkWNqY/KKWKr/uni8+y2jisBhMsqKVLOa/Ll8oVJ1adOV1PZU8ux2LxuXTzrKMur5DmOcZNTjUqyxeEwvEmUSo4yWGpNVZ4fJMe8JnWLxVC+IynCYGtm9Bc2B5o/zMaP4rOnT+BLo/tMeBPCvw8i/4K3fHb4maH/wWO1XQ/C0fwt8T+JNR/Zbi+16tJ4e1XWIP2cJZvGuo+JvE37LuneLrOaw+D09x4CudR8K6QvxCuI5T9JlUPZx4Fdek+EsZl3hN4wZdl/D2KVT2/E+Dx/ing6nLhXmiWKwNTi1Znj/FJYWrKvmlWlw1iKXDs6fC+Op08P8AN5xUWL/19ccRHinD4rjDwOr4nNsM6cqXC+Iy/hbFRUsS8ol7DF0uCY8McOcK1KklDDUq3H2DfFDq5plmKniP2f8A+CRfxS8BeF/2WfB3gLX/ABz4W1HU/Hv7UP7Wfhz4P/FBbgaLZftoXVp8SvHvxO8R/H74b+H5rm5sotN+INrP4o8XnSPCFzeeDbWy0nUdQ8GSnwg2lbZx2GvlnAmAw+WVcmxWC8KskxtfhCo8TUxvCuR8PYrDcLUpYv68lmiwuLp4nh3PIyzaKzDCUuL8swWNcq6jOd4OrCGb8f5hVzGhm2FxXiN9XXE9JUqeCzvOOIOHsszn6jRlhv8AhNnisnxFPNuEZPLG8JjcRwhjsXBRrTxNOHz78cNA+JP7Zvw+/wCCw3xt8G2+q+IPEvwp+Fv7Q/7Bn7HnhXTI7i4u9KuvCPwxguf2gPFPhqxgJeTx18WfitqTfD9b60VdRbw98MvDWkWUsS3+oLdfJYyMcH4e5RnWIUFLj3inLOJc/rzoSx0KPhXwX4lvh/CZI8LTiq1fL8bg+G+LuMs3wVJ82cyz3KcNifavIsq+r/W5fUlX8RqGUUK1OlS4FyrA4fL5KvHDw/4ibxvwdR4khneJr1HCnQrZDk/EnB+Q5XiKs0sncuK61KdKGe49T+cvhJ8a/wBnvSfG9m978VPD3/BT/wDZf8Mf8E5/E/if9o7R7P8AZ+/Zz+I/iP8AZWsfCXi/4Qjwz8HfC2nfCr4aeE9e8IeC/GNva+I9T1T9mb4q6r4s8b6HN8FbXxfeXVxrGhald336HmuJjHNuP81zCUcFhKfHHhni8i8RquOnUp51n+YcV8SVMNj82zzAunkucYLhd4nCcd0eJcly/D4fg6jmOMxNCOGwWcYKhT/OeHKGKjk3hpk+D5v7X/1e43y7OeAJ0oU62SZRhOBcJRzOjgcoxsaueZbmmb4rCx8PMRgc0x9aXGlbMKWBxPt8RlmIqng37XHj/wAN/Ej4Zf8ABcrx38Mvj74J/bO+Gvj/AP4J4/DfWoP2hfh9b+GE8O/B+TR/FfxJXwh+yb/a3w3vpvh14ln0Lw54jvviJFdzWcPxR0qLXHtPiDe39te+F1tObhrL8XlvDOZ4PNMNWwuPoeJeBrTzesqkVx3jsTwfg8vzrNaNOo5Ybl4XWQZLl9TEZDJZJif7fp0nB5ng8dWrb5/jcDmOc8PY3K8RRrYOp4ecRYelklOmo1OCcvo8S5Rjcpw+IdOFOvQqcWSzbNn9Qz1PNcNLgypUwkaGBxEqMf3e/wCCY3/KNj/gnr/2Y7+yb/6oXwDX6th/93of9eaX/pET55bL0X5H3FWwwoAKACgD8ef+CoPwa+GN58Sf2APjve+ENOv/AItaN/wUB/Y++Hmh+NL+W+vr/wAP+D9Q+I+q6vqukeHbS7u5tK8PnW74Qvr+o6NYWOq69BY6XZazfX1jpOm21plkEY4PxF4VqYZKjVznL/FajmdaKvWxeGwH0fvFqrhMHOtK9WOApYi2L+oU5wwdTGwp42rQni6VOtHvxSWL4M4rp4he1p5VDgrGZfTl/DwuNx3jJ4V4PE42FNWhLGSwang6eKnGeIoYTEYvC4epSoY3F0635WftxeIbeH9of/goAt78ZvCHw58ST/tDfsZajpH/AAT21jStNu/iP/wUFb4Y6b8Ida8FeNvAuv3upxfFLTovGGqxJ4C0w/BLTLjw54dvfhTcXvjlbprzxOiedwHWqvHcETpp5lXo/SFzTHS4Ww7pwxXBFavmeU8NS4yxlVP6y8PSyLAYLxdlLO+ThqrldCGVU+Sksxry4uMKFCpR4koV60MnwuI8B6+VvijERq1cJxLhalHjLNa3CtCjN08MqkMwzXMeBJQyucuJHjc+eOpN1o5DRj+tP/BQv/goJ+yL+zZ4E8IfEjxUnwl+J/xs8B/Hif4UfBnQPF3i7w74d0f4YftG6l8PZ21u88e+PtVM9r8LtG8H/DfxnLqHjvxClvfazD4a8QW2l6FpWra14i0jT7vnxOY0lm+SU8jxOVwzjiDA8ZZZlXEePlUpZTgeH8mzWhlXG2MxVajbGYvBYTOsqwWVYjI8u5syzjO6GFyikqCjisZguqlQX9kZnUzzC46OXZVLhLNM0yLDU6dfM8Rm2aUZZpwhgsNTq8uFpY3FUZYjMcJmeOnRy/L8uw+NzatUlTw8aNf8qPHXgH4zfF/9kSz8Jfss6l4M/b3/AGefjB8Ufj9+0P8A8FIPij+zz8bfht8KtI8ffGjV4NP8Ut8BfB1v4r8QW994c+ClhPN4fuvF1hpj6p4t8ZeDvDeneH9VvLG68YeIrq68Xj7BzyzhNYarQx+H4D4I8KuIsy4Jz7MfYzrZxxZXznjPNMdxtnmWYH/eMLwrxNWzrijLMhy+NTL/APWCplOAhPFYfheUMf08O4urmecYrF0q2CrcXcXcZZDlXEeV5dVnTp8PcJ4LIeGsiwXDWS4/EQpuWYZ9w5g8u4dxWf46pRxtHA/2xmyoUcTnGBWV53w//b9+GP7PX7FX/BOL4d6vpfwI/Z0/bS+M37C/g74eeGfjt+0D4x8HzeDPgv8Asq2WnaBYj4sa/qdldR3/AIqm8eajptv4i+G/wF01o9V1nxPZSp43vvD+ieHNavz9xx79U4h4t4w4WnjaeQUc8yjJcR4k4qMadfG4XBRWeYLKOG8qpv8A2XPOJJYTM86r4HEVJLJ+HsLm1bM8xdedTBZbmfzXCtSvk/DeWZ5Xy+pnFPLOMeLsLwNgZ1p0MHjc1r4nBY7Pc0zDEQ5q+R5Fgq1HLcvzerCLzXOp5dhcFk0G8RLG5f614a8HfB34e/8ABVX/AINq/A37P3ju3+J/wY8Jfs5fty+H/h78RbXU7TWIPG+gaX+yp4ltI/FCajp6pp851q5jub510+OKwt5JmtrKGG2hiiT8X+lrXr4nw14prVsE8uhLAcHLAYKUp1Pq2TQzPhankVNVqv73Ex/saOAcMXV/eYyLWKqNzrSbrg+FCCpOjj6eZ1a2a8SYrMsdRjCnSxGe4zN81xXEUoUKcpwwqjn1bMaf1KE5RwPJ9UUpKjd/2DV/k+fowUAFABQAUAFABQB/Mh+3n8R/DnwD/aq/br+PXw0/b68ffBX9tfTvgp+zhoPwL/ZB1P4c/BmPRv2krjwfp3jLWfht8PvAul/EXwp41+J/7RXhT4mePvHPijwh4ii+A+pfDvWvAXirUdSXWb65vdH0LU9P/ePDPBY3NeG+EcgjwNgeL+Gs48XcfU4tx7zHNYYjh3C5hhuDMhzjMMzjlGKwFPhWGUcKZd/b2V8QcQ18dlNfD0MVXp4WlSo5xRxccQRwFbFZVWznGPhjC5T4Y57/AGfxJS9i6bnUz3ibNqtejisdHEZdiMzo5phMnwOP4XjgXmWYYWlkdKlXqf2zgo0/0T8faprf7T//AAUB+B/7Oni2zFj8NP2XvgT4T/bP+NHgtZhc6Z4o+O/jzxXrHgn9nTwtroGY9U0H4ZX3gf4q/EyGwuA9tceN9H+HWveW0/h22YfL5JQwXDvDviDxll+JWLxC4hXhdwVjpRcK2Go4/K8RnHGvENGP/LrH1OFsXw5w9hKsUpUMBxdxDGLjVnQnT8bE4nG4rh7gPJcxw31DMuNsHjuJ+LsJGMrUck4S/wBXqdHhyNT2l1hc54zztYnHwfP9YwnBMstryngc0x1Cv5//AMFCPjd8HNP+MP7BPxc8Q/ErwXH8Ev2Wf+CgGs+Ev2mvFd/rlhH4O+B/jzxN+yn8XtA+Hd38WNVuJV0vwTFpniz4jeBIv7Y8Rz2On6Hd+NPDl9d3tml3BPU+GuW5j9f4jp08NXhiuNfBrjrAcFTadOWfY/B8b8HyzTB5NJuP13F1cq4R43ytYag5VsTWwOYZbSp1a03Rl6vEdGdXhXOMtp0KlbH5TxX4WcR5zgaVOVXF0eGf7SeNhjauHgpVXg6WJzThriCclFxp4HCPM52oYSpUh+X/AMEfiz8Kfh9+3J4F/ba8fePfBvgn9g/4g/tsf8FNV+DXx18W65pnh74HDxd8QfhB+zBoGg+PdP8AHWr3Fr4Q0zQPij4o+FH7R9l4L8YS6jaaP4t1C81QaLqF/J4mtzf/AKVQy/MqXh7PgTEYPFf6/wD/ABA3IZ/6uvDVv9YFkmH8feNeLZcPvLOT+0HmNDhPP+Bs7nknsJY+nlGFoylhowy6pTo8HE7lnWd4vM8kqwzDJsr8TvC2PEVfASVfC1Mxy/6O2ccH1s2q1aHNRxeBybiTFYLhjH5nCVXCYLO5wp18TCdN1I8h8I1+B1lD+zZ8Zfi1+3l8QP8Agnt4U/tX/gqt8Wv2RfGkfhT4OeD/AAL4x+Fvx3/azuvEnhy48PfE79ozwl448B2ev3/w+sdB8XeFfhbY+AI/F3jH4beKJdU8Ma5Z6SNXsrqMXHiXKcrzjI8t4Ro8ZcWYHwg+jvwvxjwxiZ5pmGbYLMeH+H8bjFg6uQ5BiMNnWdQwWPo5NkXEVPCZlh3kmcZXlWCzCjUq4qiqe+Njhc8znMccqtLEcN47xy4rzbBZ5gsVF4HEY/CcD5XwvjcZUzHmWW5NSx+ZZhx7jcjz7MI43Ls1eJzzEYaEcVhsNjFln4n/ABj+NH/BWH/g23+Kn7QGlNpHxg8c/smftla741ik8PyeEptTu7j4CfFpNN8T3HhOVIpPC1z4w0OLTPFlz4bMNuNCuNak0pba3W0EEf8ASfgTlGTZDxR4kZVkMI0Mvwuc5HfAxxjzCGU5hX4cjic5yKnj5TqTxtPIM5rY/JaeKqVatWvDARq1a1WpKVSX59nOJliskxc/r0s1wtHOuJMDlOcyw0MJLPeH8t4ux+X8N5/KhSjCjF57kGFy3N3PD06WGq/XfbYajRoVKdKH9Z9f1Afn4UAFAHA/E/VfiZovgfXNT+D3grwf8Q/iLbJaHw74P8ffEPVfhV4T1iSS/tYr5NW8e6J8Ovivqegpa6a95e20lt4B183l5b2+nyR2cV0+oWnPiZ4qCpfVKFCu5V6cayr4meGVPDvm9pWpuGGxPtqsPd5KElRjUTd69PlSl0YWGFnUksZXr4ekqNaUZ4fDQxc5V40pSw9KVOeKwijSq1lCnVrKpKVCEpVY0a7iqUv56P2/f23/AIQ6B491X9j74la1+yj+xr+1l+0/8AdK8Pfto/H7xb8UNP8AGnhD4Mfs6Xmo+M9G0HwR4A8UeK/BHws8R/HX4seItD8ReK7v4f8Ah7UPAPhXwr4AbxFfeLfGDXFmmi6d4o8KpR4f4ixfEnDP194XhLDZhkGO8QfZxo4LOOJOI8Rw/lVSfDGTYeNbFKFWGVUcFl+acaYr3Mq4engnluCnxBjqeX5V9LgZZzw/S4b4sp4Cpj+IcPLOF4fUKkKtbLcpwmGzjmlxLnNflpKOXLNsJSxFDhzCTqYnPM7wOKwlfEUMpy/F5lW8o+O3i74Pfs0+O/2h/i1+y3/wUF8b/Dv4/eGf2WP2OPBv7Jf7MN34N+DuqaB+1N4J8BeBNUufgV4W8ByeP/C/jT4m/tLeDvizq/jDV9A1vUvgbqfw+1Xwj4m1bU59Zvbi70rRtSsPo6+NzuXFHFNZYZ5vxVxR9ICjW4y4LxMFg6uEr4+jwVw/nNHE5dh5U81ynLsDw5SzDOMs4pxWY/2RgpUM2xE8NCOW53HF+LgMvyiWR8EYHHShlvDWQ+FudUcu45pVvaWh/aufZjWzH67O+SrNqWPy/J6GO4ZeWzxmZYWGSUcNNwzjB06f7lftE/tneE/gv+yv+1D8adLv/DniX4j/ALMfw5u7vx18OtN1aG+ufDPxf1HwHo/inwf8O/EfkMZdPu9bvPFPhUwrKEmm0nWrS+jUpPGT5/FE8S8HVpcHYiGOxGe8W0PD7hHM5UfbYWrxJm/FOA4MwFSvSTSqLLc1zfBYjM8NdSp0oVKcuVu5nwXhf7SxuR0OKaNTLGuHcNxhxPgqT5MVg+HsNlmY5xnFfDKpzafVMjzujgqkuaM6+Dmm5ckj8+v2gPif8AP+CUv7Hn7NPij4+aT4C+LH7V3iT4lTeIvBHjD4p67ong6y8S/tj/FXwlrTfFr40+MviRr6SQfDzwRoml6/4lsda1+C31C+8OfDpdD+Hvg7Rr65fw7oj7cQYvK8q4myXhPg6rgsDVwuScQ8M8LZpndWpCjlnBWDr4CvxPn+fYii/ruYYnP8y/s/Os9wOB5s04u4uza0PZfW8XjsEuH6OYcS5LnfFfElDGPB5hjMg4g4gynKMOsTVlmtSd+DuEskw9TkwtJcP4PCRyrJMTj6lHA5Pk2RV80xtWcsNVjifBNF/Zu/ZM+I37B/xA/aim/bss/Gs/hy+/bM8e/tW/tB/szWvgfXfAvi+9/ak8LaEf2lvg74D8K+KtJ8WWnh+F9D0vwF4d+Fs1uZvG9lqemaFqt62r6n4l1bT77j4jy7CZDkOQUcJl+c53kD4NXA+VZJiI0KGZ+JtPOPFGlxTRw1OrhFBZfm3FHipQxmVYWjlNeGFy/CZzjuH8PVlUw+CzfB+xkGaZvm3FGJqyllWV8Qw4x4Y4wwWJlUqzy/w+xnBXAWM4QyLFYypV5HmOVcPcAY/EY3OsVmtJPH18Os8rRw1Cl9ROc/YS/aF+O/7Of7T+ifs/8AxB8K/CbSPiD+0h8Y/hNqXxY+EurW/ifUP2k7fw38Tv2a/FHjzwZ4x8GeJR43j0VvgL+yN4G+GvgL9mLWbCT4Z61bax4v8MeOfFlz8RdA1zVo/D2pfT5ZWxGPxuY8PZhmGDzbFZVnfiZLiTN8ni6VKPGmCyDhTj3ifjjOlUniPb5F4hcXcV4zg/gSEaWUvLOH8DwDlkMVm88Ji8DgflMxwuX4DJssz3JcNjsJlP8Aql4dYXg/DZuo81fg1+ImceGORcGYGEaWGqYbirIuHMBV8YuNo1auPnLMOJuJk8uy/BvCZpX+5v8Ag2a/5Ir/AMFSf+01v7bn/qJ/AWvha/8AHrf9fan/AKWz9Nwn+64b/sHo/wDpuJ/SfWR0BQAUAFABQB/CX/wTJ+Ln/BVnwL8R/wDgoD8PP2F/Fn/BK7QfAvxn/wCC0n/BQLQPC+hftyL+1uvxb8Z/G7wnoHgjxn470rwXP8CLeTwKPB2nfCnSvDWuaZa63c23ii41TT/G8m2406201UKDWJxlbAUGqmNoZPjM/q4ZNKqsny7MMnyrHY+MW1z0cLmHEGTYeuqfNUg8fSqOHslUqQdaLoYL+0K37vBf2nl+TvESa9msyzWjmGIy/CP7SqYullePdKTSpudD2TmqtSjCp+pHg/8AaS/4OJPH/wAS/jV8HfBvxQ/4N1/EPxO/ZzPhUfHDwZYXv/BRdtX+G3/Cb6HP4l8KnxGkkMcEK6xodrc6hA9vPcLFHBJHdGCdDFXO8XhlkOK4ndekuH8Dj86yzF5q5r6phsdw7GMs7w9We8JZdzONeTj7P2lLEU4TnUw2IjSudGrTzLB5POEo5pmGBw2ZYLAtf7RicDjK31fDYilBX5o1arpqMb+0UK+GqygqWKw06uT8Ef2kP+DhX9o6S4174IeOv+DeL4gSR+CvAni6XW9I0n/gpVatN4F+I0Wsan4C1SDU9V0jT/t2j+IodH1a/wBOjtZ5wscJuZoYBc27z+jLCYmhSr1Z0Z0qccdRwOJ5rQkse8iyXiGlQrUm1U9rDJOJcmxl5wtShmCw8pQxFLE0KXPKrSdalQc4Sq8uZyoxTU0o5bn2Z8M5m6c480EqOe5BmWX1OWS9rUwPtYe0w8qFap9Cf8dTX/WAH/zopXMaHl0nxL/4ORNV+LcnwOn1/wD4N49Q+L3h7wRpfxgPgm5tf+Ci9xrWk+CdT17VPCOleNIHmtGtLe3uNe03VdHgmt7sXyzQTqYkhcO7wqeJhmeKwq9pHJMRl2X5nWho8DiM/wALmGKy7DVJO0r5jhMpzCpGMOaEqeEqKq17qksQ1h/7Oo4n3P7ahmtbLqc9Y42PDtXJlms4JXi/7Nq5/kvtHPlanj6DpczU3D1H/jqa/wCsAP8A50UpDKiWH/B0ZFe3Gox2X/BvtHqF1DBb3V+lt/wUOS9ube2MjW0FxdKgnmht2llMEUjskRlkMaqXbIvdUox0U5qpNLRTqKCpqpJLSU1TjGCk7yUIqN+VJA/ecHL3nTjKEG9XCEpc8oQb+GMp+/KKsnL3mr6nHeGfGv8AwcpfFrSvEo8JeI/+DdT4h6HoXirxJ8PfFf8AY1//AMFAfEukaf4x8Iai2k+LfCGrm3e7sl1vw3q8Mula9pM5NzpWqW9xp99DDeW00MajFVsHl+PjFVMFmVCWOyzFW5qGNw+Hx+KwH1zCVPhrUI4/L8XRp4im3TlUw85UpyioyZ7T2WLxuD53TxuXVMPh8fh7uNfCVcdleBzbD0cRDSVKeJyjNcBjY05pOeExtCbXLVV+5ii/4OloI44YY/8Ag39hhiRYoook/wCCiUccUaKFSOONAFREUBVRQFVQAAAKqUpTlKUpOUpNylKTblKTd3KTd2227tvVvVijGMIqMYqMYpRjGKSjFJWSSVkkloktEjy7WfiL/wAHH/hj4ueCPhrrOt/8G7+lfGT4reGfGes+CNDlsv8Agoqvibxb4W+Gj+HX8aXFpfRWbb9O8MyeK/Dj3cF3exBX1W2a2hlIkMZhU8TVzTC4Re0q5bl+EzvNqVPR0MBicfDJsJj8QtFKE8fWhgqcvfqRnNRsoNsWJnDD0svxGKahSxuZvJMuqVNVVzOeW5lnUsDQ3cakstyjMsbJWjB08JVblz8sZeknT/8Ag6LN8NUNl/wb7HU1tTZDUTbf8FDvtwsjKJjaC72faBamYCU24k8oygSFN3NJe7z8untOT2ltOf2fN7Pnt8XJzz5Oa/LzStbmd6fvcilqqbm6aevI6iipuF/hc1GKm425lGKd7I840n4jf8HIWp/GHxl8KtI1z/g3huPjR4R8EeDPGvjbw7b2n/BRZPEumeBfGmp+J9J8Favqd79kRJtL1fVPB/ii106Fb2d4ptIuy8ECtE0qwsliaGZ1sI/aYfLs2oZVmkqekKGcVsrw+a4fDV1pzYiWVYzD4mEkppUK0Y86d4JYlrD1sso4n3K2Y4DH43K41NZV8vwGNoYPMKuHevLRo47E0KVaN43q1Iy5ZayXo9tYf8HRlk109nZ/8G+1o99cteXr21v/AMFDoGvLx0SN7q6aJENxcvHHGjTzF5WSNFLFVUBrSMYLSEXNxgtIxdSbqTcYrROdSUpzsvenJyd22xvWTm9ZuMIuT1k404qFOLlu4wilGCbtGKSVloW/+Opr/rAD/wCdFKAKttY/8HR1l9o+x2n/AAb72n2u5lvbv7Nb/wDBQ+D7VeTBRNd3HlInnXMoRBLPJulkCKGc7RgWkYwWkIKShBaRgpTlUkox2ipVJzqSSSvOcpP3pNsesnJ6ylyqUnrKXJCNOF3u+SnGMI3+GEYxVkki1/x1Nf8AWAH/AM6KUAQ3Fv8A8HSd3BNa3UH/AAb93NtcRSQXFvcR/wDBRGaCeGVSksM0MitHLFIjMkkbqyOpKsCCRUyjGcXGcYzi94ySlF9dU7p666jjKUWpRbjKLupRbTTWzTWqa7obaWn/AAdIWFtBZWNr/wAG/NlZ2sSQWtpaQ/8ABRC2traCNQscMEEKpFDFGoCpHGioqgBQAK0lKU5OU5SlJ7yk3KT0tq3dvTT0JjGMVaMVFXbtFJK8m5N2Wl222+7bb1ZFqGmf8HROr2rWWq6f/wAG+mp2TvHI9pqFp/wUNvbV3hkWWF2t7mOSJnilRZI2KEpIqupDAETtKE1pOlNVKU/tU6kbqNSEt4TSbtKLUld2epV3aUbvlnFwmuk4S+KEltKMusXdPqhLrTP+Doi+kspr3T/+DfO8l024F3p0t1af8FDLiSwughjFzZPNG7WtwI2ZBNAY5AjFQ2CRQnyz9rHSooVKaqLSfJVSVWHOve5KiSVSN7TSSkmhNXg6b1ptwk6b1g5U3enJx+Fum9YO14vWNi9/x1Nf9YAf/OilAH4S/wDBAn/h+Z/wof8AbS/4Yk/4dP8A/CF/8PI/2jf+Fuf8NT/8Nf8A/CUf8L//AOEN+Df/AAnv/Cuf+FSf8Sn/AIU9/ZP/AAin/CIf8JN/xWn9o/8ACQ/2z/o39m0Afu1/x1Nf9YAf/OilAHmfxR+Mv/ByN8E9K8Oa38WPHn/Bu74B0zxf478GfDDwpc+I9Q/4KIWX/CR/EL4ha7aeGvBfg/RIDuuNT17xBrN7Ba2VjZwzSiMXF7OIbG0u7mBUpKtj8vyuk1UzHNauIo5dg4618XUwmCxOZYpUYbtYfA4PE4qtN2hTpUZSnJXim6idLBZlmVROGAyfBTzHM8XLShgsFTqU6UsRXm9IQdatRo01rOrWq06NKM6lSEX458XP26f+C7XwG+KvhP4IfGP9oj/g2y+HXxW8ax6FPoPgvxN4h/4KHWWp/ZvFOsv4c8KXety7HsPCtn4s8Qxy6D4VvPFN3o1t4l1qGbS9Dlv76GSBXlv/AAsZjVynK/8AbcxoVqOEqYWh71T69icLLHYbLIPSFXNsTgo/W8PlNKU8yr4WdKvSws6ValKax/8AwmZfHNcw/wBky+VLFYhYqt7sFg8DOnTx2PktZwy3AzqwhjsynGOAwcm44nEUnGVvD/HP/BV3/grD8PPjHqfwf8ffthf8GwXhr43eFPFEnw41PwdrXiH/AIKGw+MNE8VXWo2+my+FJFazae2vbjU3trWSyjnCS3JiVtzBSHkt8/r4XD5F/wAKOIzXGxyjC08H79TG46nj6mBhgYJWdWrDMY1MPGk78uIUkkndjzhPI6FWvnX/AAn4fA4CnnVapi2oU8Nl+Jy2lmVPMG3dU6VbK61LFe1VnLDTi3pofQvxV+MH/Bfr9ifwbq/xC+Lvjz/g3S+DHhj4g/EeW6vNX8S6p/wUjn1Lx18T/GCKF0/RdPLar4j8VeJL7T9ISLT/AA94esr+bTvD2hrBp2nWeg6IEs+VYrD4VZTkkakYO2a/2Vl8FKdRU6+YZjxLneIhTgpVFh1mOa5lm+aY6tahQq42rXxVenGrFvVYWriJ5pm3sk/cy2pmmNfJRoxWEwGWcN5Uqs5OFGFWWEwGWZZhaULVsZXhTUIV8ZXqSq5HjP8Abr/4LsfD/wCC3gv9ojxX+0V/wbY2PwY+JF3Bp3w78eWfiL/godrmnePdVmjv5jo3guy0BdT1jxTrlpDpWrzapomh6bfatpEWj6xJqtnZppOotbb4+UcsxuGy7HSVDG4zCvMMJRuqjxGWRwtDHPN6U6XtKc8mWCxWExjzlT/stYXGYOv9b9li8POplg08ww2LxeETqYfAV3hMdVkvYrB45YuWA/s/Exr+znQzJ46E8FHLqsY46WLp1MNHDutTnCPL/Ez/AIKQ/wDBan4N/Cr4U/HH4m/tX/8ABst4Q+EPxzhuJ/hB8Q9S8Z/8FBJPC/xEis7SO9vm8LajZNdR6mdPglT+0ViG/T5ibW9WC6VoRWOtlma08jxzWGzWrgZZnRwU2nVrZalgZRzCg4OVOtgasMzy+rh8XSnPD4mjjcNWw9SrSqwm3g4Tx+XYjN8HCdfLsHj4ZVjMVGEo08JmlSWYQWXYpTUZ4fHxqZTmdKrhK0YYijVwGLpVacKlGcV+XH7SPxE/4LGfFz/grz/wR/8AifqXif8A4JIeNPj949+Bn7TPir9jrxb8Grj9ru7/AGVPEfw51n4N/EG98bax8XbnxMq/E+e/vvBsutT/AA+l8BKtg+tPo518DT/tlc/EODngKGLwubUMThpU1hpV6MVCOIiqsqFag0qnuWnGpSnrvTlda2NsgxccbiqFfK62GxD9tjqEKk3OWH9thJYnCYynN0/f5qFahXoyS2rU2nomftp/x01/9YJf/OgNfC/8IX/U2/8ALM+6/wCF3/qU/wDl4Izf8HNSqWY/8EJFVQWZmP8AwUACqoGSSTwABySeAOTUznkFOMpzlmkIQi5znN4KMYRim5SlJtKMYpNttpJJtuw0s+k1GKypttJJLGNtvRJJatt6JLc+aNU/a8/4LhQfAvX/ANofVvjd/wAG7TfADSNb1/wdrHxLuNb/AG9rnwTc6/oXjC9+HOr+G7K92yxeIdRl8a2V34TsNN0eLUptf1cJY6LFqT3NuJitHIoQyZVqWcv/AFjoZficjo+xw9Wvm1HM8NLHYCpgsLGE69dYjB06mOio0nKGDo1cXUUKFGpUg4PPfb5xRjUyanW4cq4qjnkpVcTRhlFXBUqNbFwx9ecoUcLLDRxNCNb2lSPs61WGHk1Xfsjh9Y/bq/4LCaT+znaftEa9+0F/wbgWH7NV9rqfD6Px3qerft5weDIvFMV3c6Y/gXULG5t1m0vxHY3mn3Vne+FdT0201XTJLOWO90+28lgvVj8PlWExmV4bHQzhYvO4xxeT80sDXWaQjRxOMWKwGIpyqUsVCnTwOLm69GrONOrhK9KU416M4R5sBiM2xmGzbEYCWUyoZCvZ51yQx1GWVKrWwWFVPMKE406uE9vUzXLo04VqcPb0sxwdWCnQxVGc/TfhT8QP+C8P7WPg/wCGvx2+EHiv/g34+MHgXw5r2v6n8M/HPhXUv+ChN74csvENnp2v/D3XbzS1he3sZ76w03VPEXhwyXNpM1hHe6hFaGF5nc74jB4PKcS62Ko57hMTmOUVMPzVvqnNicpzHHYDH1HFScly4jGZNg6nt4pV+WhUoRqKhiMVSrc+GxmMzOhVw+Er5FiaGX5jh1Xp0JYxQoY/B4V1MPRrKHLzRo0Mxp4mOFnzYf2ssHi3SeJwmEq0O/uPi5/wcOWnxGuPhDc+Pv8Ag36g+J9n4Cn+KV94El1v9vNPE1h8OLfWE0CXxvf6W0wuLHw0Naf+zE1a7WG0lu47iKGRzbXHledzZAsDm+ZuWaRy7IamBo51j5ywUMHldXMsLmOOwNLHYmTVHD1MRgsozHGRhUmpRwuFniJqNKVOc/Qaz6OIyzCOOV/Ws5+vf2Vh1HGyr5h/ZtTL6WO+qUknOv8AVaua5dSquEXapi6NNXnJpfPPwn/bw/4LEfFjTPipr/wn/aP/AODbvXdG+Fej3Pj74ra3pvib9uzSNL8P+E1+3JP8SNW1PURplpqHgib+x9Qij+IdnPf+FbxtOuIoNcma3ZV3xVDKcDk8M3xdDPMLlMa+Hwiq16WGpLD4vMYRxOCwNbCyisRhMbmcK0a2AwVehSxWY87lhKNd8xjQrZtis4eTYarkmIzipDESjhqM8VVqYmnltaOCxs6FaDdLF0sqrOGGx9ShVq08tnKlSxcsO501L4//AGuv2oP+CsX7TH/BNX9t6/t/il/wQ7+In7O3hT4S+Ibf492P7MMn7adl8afD3h7XrOPVvtPhvw58RrTTNG03XfElkx1Twvqvi7TYvD/iK2Fxf2V3fQI8w9WjltDB1MtxE8LnNGnUxNXBYSpiI4b6vTxWB9l9Zy6r7NuWGxeBVfDyxWXVFSxeEp4nDzrUKcMRRlPy6+ZYjFwzChHFZNXqLDQx2JWGniZVq+Exbq06OY4ecv3eMwuKnhq9KhmFKVbC16uGr0oV5zoVIw+n/wBhT/iIF/4Yi/Y4/wCFM/8ADnP/AIU//wAMq/s9f8Ko/wCFnf8ADa3/AAsr/hWv/Co/CH/CC/8ACwv+EV/4pf8A4Tn/AIRf+y/+Es/4Rv8A4kH9v/2h/Y//ABLvs9fpFH697GlyfVOT2VPl5vbc3Lyrl5rac1rXtpfY+bXNZfDsu59U/wDHSf8A9YO//N9a0/4UP+oP/wArD9/+7+If8dJ//WDv/wA31o/4UP8AqD/8rB7/APd/EP8AjpP/AOsHf/m+tH/Ch/1B/wDlYPf/ALv4h/x0n/8AWDv/AM31o/4UP+oP/wArB7/938T5g+L/AO2p/wAFoPgF498O/C/4zfHz/g3z+HPj3xRaadqGl+GvE2v/ALd9lewaXrGq/wBhaNrGvShZLPwpoms62H0fR9a8U3OjaVquqxTafp95c3cE0SZYKvisxzKWUYGpgcVmUK+EwksLSdaU1jsfB1MBl3N/DeaY+mufAZWpvMMbCVOWGw1VVabk8Wp4DBRzHGJYfBTp4utGvUulLDYBQlmGLUFeo8Fl8akHj8aofVMEpJ4mtSRR8aftj/8ABY7wP8cPD/wM8c/HH/g3l0L45302iabo3hLWNX/bnXXtPv8AxwNvhfQ7vU2iew8Na344ESDwxoGr6npmreLAbcaLY6iJoN7y+ri8yxuKwWWywOJx1GdbBYilQ9v7SpiMHhlmeJy6nLRYvGYPBtZjicuoSrYrC4VrF1qFOj+8Jx0nl+Cw+Mx8oYfBVqUMfQrVX+6WFniXl9PM5LX2GAni+bBQzOrGng54iNTDxxDqU6kI9V8TPiV/wXG/ZJ8NeK/ip8U/GH/BBH4TaB478cadd+IPEXiLUv8AgoA114w+IGraPpXhnR9O0yzZ9Q1jX/EN1oXhnS9L0jw34dsrq5GmaKBYaYtvaTsuE8ZWwFPLssnWwcFUrZkstwa+t18RWq4vF5hxBmkqVOKq4mtGFbFY/HYipLnp4HBx5ObD5fhKNOj0Rw+JxMsZj+WMlh8LhHjMTOapYfC4TDqhl2DhOdSUMPhqc61SjRpUo+z+t5ji5zUa2YY+rOvxmrft4/8ABYrRPg54W/aAv/2h/wDg3xHwh8ca7P4W8H+MLLWf29tUi8TeKrNtQXUvCmi6PpcF54h1DxTox0jVzr3hu30h9b0BNJ1STWbGxTTrxoNcZicRl9XL6OLrZdTnmuCnmeWuM6tanjMrpUoV62bUK1F1KM8pw9OpTeJzP2n1DDOpThXxFOdSEZYYXnxlLMK2HSlDKsVDA5lzqVGeCx9WpTpUMBiKVZU6tPH4mdWl9VwUofWsVGpTqYelVpzjJxfEz9vn/gr98HPhx8NPi/8AE39pj/g3e8IfDD4yQPc/Cvx1qXi39uaTw54+t4rKHUZ5vDGo2TXUOqRW9ncQy3TwEi2MixXBjmPl0Y/EYnK8yp5PmFXAYXMq2EqY+jg6jre1rYGm8HfG0eXmjVwklmGBnSxNOUqNeli6FWjOpSqRm3hFUx2XVs2wkVXy7D4yGXYjFxUlTw+YVHjorA4jmSlQxkZ5XmNOphasYV6NXA4qlVhCpQqRj8T/ABJ8e/8ABYH4pf8ABVP/AII+fEe38R/8EnvF/wAcfG/w4/a78S/seeKPhxP+1pc/sza/4O1b4Ba3d/EfVfjFcawq/EeZ7zwJJdTfDSTwCot28SNaHxKBpXm1+WePeGyzB8AcQYfjulm9DJ4wyaWPp8OrCLOVCrnWUVsE8Ms1/wBj9/EVMHOr7XfByrOn+99mGU4qOMrUa+X1sPXXtcZRhUvN0fa4WdfC4qnJx97mo1qNalJLapBp6I/fn/jp7/6wM/8AnQev4C/456/6vN/5pB9T/wAKv/Uv/wDLkP8Ajp7/AOsDP/nQej/jnr/q83/mkB/wq/8AUv8A/LkP+Onv/rAz/wCdB6P+Oev+rzf+aQH/AAq/9S//AMuQ/wCOnv8A6wM/+dB6P+Oev+rzf+aQH/Cr/wBS/wD8uQ/46e/+sDP/AJ0Ho/456/6vN/5pAf8ACr/1L/8Ay5D/AI6e/wDrAz/50Ho/456/6vN/5pAf8Kv/AFL/APy5PN/id8YP+Div4MaV4f1v4qeOf+DffwJpfizxx4O+Gvhi68Q6h/wUDsv+Eh8ffEDXbTw14M8I6LCd1xqWu+INavbe0srGziml2efeTiGxtLu5g7ssyzwKznHU8tyrCeNuPx9TD4/FwwuGhwTUq/VcrwOIzPMcTJLSFDB4HC18TXqzcYQhC3NzzhGSrSzPD4LMMxrPL6WAyrCSx2Y4qf1lUcHhY1KdH21ae0YyrVqVGmtZ1a1WnSpxnUnGL8Q+K37af/Ba/wCD/wAY/Cfwa+L3x4/4Nv8AwX8ZtVGiv4e8L+J9Z/b6g1vSR43vm0Lww2qag8Utn4K/4TfUon0bwx/wkeoaH/wlt8h07Rf7SnXya9jIeE/CTiLC47F8PZN485lhKFSeDxdTA0uCpQrYjDYZZlWwFGKcXmGMw2DcMfWwGEjicVh8NOliqtCFKpTnLPMq2PyrB0cZmlTLMJg6lKrjqdXEPERhHCYWt9Ur5pKLvKjl2Frynh6+a1IwwOHqxrUquJhKlWjDT8Sfttf8Fx/B/wAdtJ/Zl8T/AB//AODdDRPjvrd3oemWHw4v9e/4KBRayNb8UWcuoeFfDd/c7DpOkeKvFdhC994V8KatqNj4j8S2hiudD0u/hnheSMs4R8IM5ynGZ5leSeO2OynArHPEY3D0OCZ0+XK6UK+azw8dKmMp5TQnGvmtTCQrwyyjzVcdLD04TlEx9fMMrp4armFTLcJTxcMPVoyrPExXsMZjZZbg8TV3eHwmMzGEsvweLxHssNisdGWDw9WpiE6Zv/FHxt/wXs/ZY8F/EL4rfF3xL/wbzfC7wZ438W2GpePPEnjDUP8AgoW9v4u8aa3pOheB9F01LW+kv73Xtc1XR/D2geGtB8KaHZ3VzeW+nWthpOkSFWRuLBUvBLPa2S5Bl9HxwzHEYWGNoZLl+FpcE1a1KlPG5lxHmE6apx5/Z0cTi8yzTFYqtJwweHVWrUrUcHhYKj1Qo5zUnjcwX9nx+r4ShUxuLnUr0aGEwWDp0cBh/aVak4YfB0OepSowhF0o4rMsbOfLWzLMas8R5lrv7dv/AAWV074B+FPjprXx9/4NvZ/gL471t/BPg3xBHe/8FAtZ0vxP4o0qXUIr3wRovhawsr7XdQ8U+Hn0HVjrfhK30F9b8NpoeqS6xpunx6VePb+rPhDwppcQxyKplHjxHiB4L+3VSf8AqPzrK/Z0cR/bzx6qfVY5S44nDyWcvFLAOeJw8FivaV6UZ8eDr43EYXH18JPLVhsrxCyzMVbE4d4LGVpwoU8rxFCqqdWnjcU61OOGy+VP6zi6dWE8PRq0qkZOf4n/ALdn/BZr4dfDP4W/FX4l/tC/8G29n8Mfi/bjxD8IvE0us/t9eJNJ8cadpNnFq934n8JwaNBrFzfaN4YspYL/AF7xJbWo0vwlFJFNrl/pe9CXheDPCqrn+YZBh8k8eaef5RTVXNMLOHBGEq5bRxM6eHpVsbia86NDC0MdPEUqWDq1q8KWYe2hHCSrqormGrY7F5XLMMK8ur5ZPE/2U3Shi5qtj4SxMZZPDCqPtq+Z0p5fjI1cpp0Z46jPAYtVMNCWErKn+dn7T/iH/gsv4t/4LD/8Em/FPirWv+CTfiT9pHxJ8H/2nNd/ZO8Q/CLUP2qtW/ZY13wHq3wX8cX/AI21j4r6pqks/j7UptS8Ez6pefDe++HE82kXerTaNPrEsmlSXLH+j/o94LhPLf8AWvLuEMJxngcVgc4pYPO8Fx5RyzDY/CZjhsPiqM8NHD5VGE6EqHJWp4mlioRrU68VDlSUkfK59iqOOyujjKtfD4rAYqhSr4fEZXNVI1qFSrRlTqU6lVunKMm4O6duTm+1Y/aL/jph/wCsFv8A5v5X9N/8KH/UH/5WPhP+EX/qaf8AloH/AB0w/wDWC3/zfyj/AIUP+oP/AMrB/wAIv/U0/wDLQP8Ajph/6wW/+b+Uf8KH/UH/AOVg/wCEX/qaf+Wgf8dMP/WC3/zfyj/hQ/6g/wDysH/CL/1NP/LQ+Wfjx+25/wAFrf2YfEegeEPj98ff+Dej4WeJvEumnXNN0bxRrP7flvew+HF1BNJbxXrkdtDcjwv4PTVH/s5/F/iZtI8NJepLbNqomgmSPno4utiMfLLKNfLZY2EsFTqUnUqQjRq5nUqUctoYivNxw+HxGZVaVWnl+Hr1adfHTp1I4WnVcJW6/qGC+pf2gsLncsI5YqFOpCnh6ksRLA0aeIx0cJRgpV8W8FQq0a2MWFpVvqtOtRniPZxrU3Kp8Tv2zP8Ags38Kvif4E+GvxT+On/Bur4W+KHiy10S/wDBWj65rH7d7ajHp/jjUDoPhfUZtVSK4sfCuneN9VRtF8MX+uaho9n4s1GN9M0WbUbqN4F3wn1/F5xickwiwlTOsPWhluKwUY4iGKhjqtGWNpZNPmUebNa1Cl9bo5MpPMatL2VanhJRqUpS5qscmhk9HO6n9pvJK1GrmNDHKWCqYSpg8Iqf1jNacouSll2DjiIPFZrFPBYSFRuviaUeZr6wJ/4OYACSf+CFgAGSSf2/AAByST0xjvRKWOhGUpSwUYxTlKUnWUYxSu5Sbskkldt6Jaslf2K7W/tR32t9Ud77W73PnDXf2wf+C4Hhr4PT/tAaz8df+DeW2+DEPibU/BUXxFh8R/t43/hzU/GOkeKNQ8FX3hTQLnTmu5fEniRfFmk6l4fttE0CHUtSv9Tsri2sLa5aM1y1cdVo0MnxM62BdLiDDYXGZG6ccTWnm2FxuCnmWGxOX0qUZ1cVQqZbSq5i6tKEoU8BRrY2q4YajVqw7aeXYOpjM1wEcNnEcXkU6tPOqNX6nReUVKP1dVaeZTrOFPBThPF4Wg44idOX1nE0MLb6zVp0pebeKv8AgoH/AMFgNM+E/gb4u+IPj3/wb26t8JvihqGv2HhLxFptr/wUU8ZabqVx4FW4vvHF1qml+H9F1rUfDul/DUabcXfxG1zxTp2j6P8ADb7G03jW/wBAMYauqcsZSzHKsvnUy6OLzPB4fOssqe1n9UqZdUx+V5fg84WaKX9nYbAVc2zjKMtwmZV8XRw1XNcxwOX0K8sdiKVGWNHDZdiKGZ1aFDO6kctxn9i5jh40qH1yOZYrB4zFRyWOXuKxuLzLGZZg8fjaWVYbD18Zi8qw2Lx1LD1cDSq1o/Qmh/Fn/g4J8VfFLxF8MvD3iT/ggrrvxO8FeBvCPjfxJp2mWf8AwUHvptA8E/Ea91yDwdeXniKGyfRYE8VT+E9au9N0ddXOp3dlpf8Aa507+zntLyWqUMyms2lThhY/2Tm1LIM25oYilLD5xDAUs1WV1VUUJVMXhMvzHC4zE0KaqSy+lmeClilh3mWFVfmlPIvY5PWc8xqUM6wOLzbJqkJ4KtTxeX4evh8HXzChKm5qGFq4itDD4fEz9nTx9TD4yng5Yh5djlhvXf8Ag1e/4Tn/AIZc/wCCi3/Cz/8AhE/+Flf8Pgv2uv8AhYf/AAgf9sf8IN/wnP8Awrz9nn/hLf8AhDP+Eh/4n/8Awif9v/2h/wAI7/bn/E4/sf7H/aX+m+dXz1Xm9rU5rc3tJ83Lfl5uZ3tfW19r623PuMPyfV6Hs+bk9jS5Oe3PyckeXm5dOa1ua2l720P6eqzNgoAKACgAoA/h5/ZCmg+HH7G3/BSP9rzyrrzv2FP+DmX9oj9p7WLjT7aa6v4Phbpdx8Efhr8e/Kgt0kuZ4V+BfxJ+Id9cW8Ks0wsI/lJUV4+IzmhwrxHwrxTiqaqYGFXiDgzNoJNzrZf4j8NZpwjllGFv+fPHGO4LzVaNe0yunKycVKPd/Z1fP+G+MeHsLCNTH4jIqfEuTxnVVFLOfDrNsu8Q8LCM5ShCNXMMHwzmORR55csqecVqTuqjT9t+NsHxa/ZI/ZZ+FX7bei6DrNp8c/8AgqV8Mv2k/gb8VbaytLt9X0r48ft7axffGL9ij+3FhjM8X/Cmbqe4+Cljc3OwabD4ht4N8KDA9LMeEZ0cfhPo9ZjiaaocW8OeHHAud4zmh9Tjx3w7xup+M2YYapDSNPPcm8V/HHjGrUUn7bCcF5TQc5eyoBl3EuCxH9oeN2Eg8VgOAOLOKfEHKaUqcq0sb4T0eEMJw7wdh3TS5nWzDE+F3gRQlhlCUIYrPs8r8qlXrznufGfRPiD8O/20fB37CPgz48/tAfDz4C+C/jj/AMEdP2erPwt8K/jV8Sfholp8Mb/9mz9sCy8feGNAu/BviTRrzwrZ/ElfAfh1/GN34Zn0nVdRvdL0nW0v4Nf0TRdU0/38qx1LjrjHO80zai62Gzbxf+krjZYB1q8KEcvyf6M/hhxfkOSP2NWnU/sfKc8xuKx+Ey6E44WjiMZj6tKnTqY3EzqeBjsHiOEOA8hw2HqUv7Wwfg94UfWszVCg61XiDOPpVy4VzriPllTdKpm+Ny2vVw1XFVqdX6xhFTwOKjXwCeFk7VfF4+GPxn8S/ss/HL9pL44fDb/gmt8Of+CpXxi+FPxC+IPjD9qX4yeFLzwX4Xu/2GPg78ZPgb8E/H/7VuofEOx+LPhT4Q+IPjV428YXNmuu/FTT7XUdWtvDPgi81t9Ov4NLvPleGsdhc9y7hnFcVYyFPEUOFfH/AAXDs5VIZThs94m4K8eMHw3w3RzGrhPqlLNs8yDw0lxRiMjweMqVKuYSyWnjZ0MwxeSYWMPbz3D1MpxPFFLh6jXVWtX8BsyzanShVzXEZVw/xZwhxbV4yzTL6WMjjqmWYPNuL8p4Iwmc4vBxo08uoZ9mcqM8BRzPF1oxfCb4OfAn9qr9rLxhJ4M/aT/bS+K/wd+HP/BKrxXefCP4vat8f/jH8KfiR4+/4Rv9sL9oTTvAvjK5+KXwz134eeNPjH4F8Drp5g+Dfizxjq/ifSvHfhy18P8AjfxFN411U2GvtxcQ43Osn8LfG/jN/WMt4qyfhrwezvLcRXwqyvHRzLD+FviXmOD4i4g4YhSw2V4TijMv7Kw2Ox+GxOUUI0aWa5hGOBw6zXFKfTgKeV4zjTwq4ap08NjcjxvGvjVgcww1OvPMcuhgp5z4D0sx4XyLPp18Tj8Rw3Qr5tUw1Sphs0rV6WPymngKWYLDZZHDR+SPHH7UP7Q/xU8O/BHXP2mP2v8AwJ8AtMm/4JV/sffGb4BfET42/tlftUfsnXHjH4s+LvAWvX3xo+Mnws0j9nDTZtM/ac+PWh+NoPDFnqfw38ZWnjnVE0+fw/YaH8OtSs/HmuNqX1XElOpR4p8V62V1KOXcSZf4h5fg+Hsuy/AVs5xuWcM5jwjwtmWTf2JwD9WxOXZxw/nXF2N4vy7MqmFy7H1sXLLafDmMq5fhMBl8MR5WRKk8m8P8HiqVbM8hr4bjXD59iMxxVPLsDjs5yLj3PsleBz3jedfD5hlWOy3grBcOZhl9XEZlgKdGeY5pxBCpjMbTrVsD9G+Nf2hvH/w6/bh+EHjb4t/tXeJfjn8Sm8R/8E+PDOqfA34a/tGftEfshftFeG9Z+Ivw++Heh+Mp/g5+wz8V/BK/B79r79mP4u+INf1r4jfGF5fh/wCA/i94Bmk8VaHd+KPDOt/DKGHRPTyqhgMRx3xDk2AwM6WFzjxN8TOHlUp4+jxBRyHLJ8O1qOHyLjjLYYqvW4b4X4MhGOdcL8ecL5ph6WIrRw/E0MRm1OtjoZj4OZ169HgDKM0xOMqYiWU+F+RcQUnPC1corcQ4nA8V5ri4Z/wpndOhhIZvxtxNhqOH4ZzfhDiDA46hWhDD5NSw2XrNcLKh88P4ivPhDpc/wX8I/HHSPhx8C/EP/BWj/gpXoP7WWqfHn9ub9qP4PeBPDfifRPF2sal+yz4I+N3xx8BeNfEHxU+C2ifFDQH8TeL9PaTWvAel/HXxfo2g6n468ReKL/UGOs/H8NypYvhfwjw2NxGEjluF8F+KsRk8cVja+Dw2K8Qcr8SMLlme5XRxdGVOlieI+GeEXRzXLuDcbioYTDLM884qwuU1M/qfW8R9TnirUOIvFvMaNDEQzjGeIXhHHHvB4GhVrYfw9zrwfo5is5o5ZKPs8JkOa8dOhw9jOLsswE8RhsFhcu4NWYYThrLaGEyj7f8A2NLX4h/tE/tA/sAfCf4pftg/Er44fBOD4bf8FFPiV4U1b4CftG/tfeFvA/xD0n4QfH79nbR/gpZeI/iv4hl+EHxJ/aU0b4RyeJ/EmheEviprsnivw38R9DsNM1A+KPG9he6peal9Lks6jzrNc2x9DE1s4ybwi8Is/oyzfLsLl9GtnuY+IPiFg6fE2J4RVOjhMHjs74PweUYDO8vznJsJSzt1MRm+KyedLFZRiofO524xy2llmAxFChlWd+LfEnDWKoZXjK2NnhMkXhHgc2x+QYHieTq4uWGw3F1HGZpgsRkmbVqmQOUeHKOZUamXZjgaf6Oft3fHf4Ifs5/8FSv+CZ/xF/aB+MPwv+B3w/T9n/8A4KCaI3jj4u+PfC/w58IrrOpn9lv+zdJbxH4v1TSNIGpagLe4NlZG8+03XkTGGN/LfHkcL4nDUOJPE6lXxFGjVxvhTwth8JSqVYU6mKrw8T8Di50cNCTUq1WGFw2IxMqdNSlGhQrVWlTpTlH1OIcJia/D/BFXD4evXo4Dxdo4nG1aVKpVhhMNPwn8UMFDEYqpGMlQozxmLwmFjVquMJYnE0KKk6tanGX5wf8ABW79tv4IfGbx3pmnfBD9pjwvrXhuz/Y2+IvxV+F3xI0v/gpV8SP2c/2ffGHjkePvEfgmxl/Zr8L/ALIvh3W/HH7ZP7XXg7xT4Ok0aD4e6h8TrLwd4LtdS0iyPhi613xRd3EfzGbSzPBYTxDzXBvFYHN8iynhSeTxk6uM4h/27BcU5rQzbhPhjEfVsm/1dxU8LChxNxhnUsbg6dTLcPgJywOU4HOHjPqsqlldfEcD5djVhMTl+acT8Q0M7lUVLBZFCjltLgpYjK+NOJac6+Y4KrHA5/HMMi4eymhhMdiqGLzHNJ1cViI5KsJ8d6r8af2mfEXxl+D/AO0brPxQ8dxfsxX3/BMf/gkR8S/+CmPxG+DnjHxH4P8A2ndQ+F+t6z+0Tc33jXwb438J2p1fR/AGk+ONQuPF/wC0rfeDtS8OfEmX4aafrC+Dte02M695n6diaGTZX4o+LVDG/Vsu4Of0jKOX5DRozjhOHsNxTmfhbw4uBanFMlWw8XwPLMHgMphhaVZZdPMM4yrE57SxXDeBx+FxH53h5Znj+CvD+GWxr4/jGh4V+ISjLE/7bm2IyPJvETJKHGmEySOKpYlVePHkuHxNbKMRjlUrSr4HHYbCOHEWNyvF4b0TxV8ePjj4p/bH+Mmtah+2f8I/gz8dvDH7efgfwN+zh4H8XftY/tmXPxQ8Rfs1X/inwKPhF4e+Fv7CXwn8NeMfhB8ffgv8ePhVfTah4i+KLeD/ABpLPqev+JfHHizx94Yn8FQXfh7x+AqVf65wV/aVKeKzvMeKeMMD4nZHSw8cXmNOpgOKOKsNnXDefYHM6dLAcBYTIeGcJgMZwzm9J5FlOApUso4h/taris0zNYn0uMa+EWW8Sf2ZXjQyHC+HfCuaeH2eTxFSlgnXx/A+RYyhxPlGaYKpiMy41zSvxxWzTA51ktd5vm2Y/V8RwpHJ3hYYCVX+1WuM7QoAKACgAoAKACgAoA/mH/4NYv8Ak2D/AIKM/wDaYT9rv/1Xv7PVAH9PFAH4m/8ABZ74HfCfxF4Q/ZY+PWv+CtL1r4t/Dz9ur/gn/wCEPAXjHVZL+/uvBeh+Kf20fg23iVfC2m3V5Lomg6rr8KjTtY8R6Zplt4i1HRc6FdarLozNYHlyX/YvFHwwxOF/c4jOuJc5yrM68H+9xWWZf4TeLGZYbLpVHeVPA/2jKnj8RhaLp0MZjMJl2JxkK9bLMunhbzxvF+GnidhcR+9w2V8D51muBotJU6OZYzNOGMuq46UY8qr4mGBjPC4SriPaywFHFZhDAvDrMsw+s/nl+3b8TPhT8MNT/wCC/HwJ+MXiXw7pH7QH7X3gL4Hx/sg/DfXru2i+IX7QFl4h/Zm8MfCD4W6F8DvD9wf7Z+IGoeFv2htL8VQXmmeDrfVLnwbrF4de1aLSbe9W+fkyihjM34X4c4ZyKUq/GGXfScpZzisJh6ijj8vjjOJvCTiDIuLsU1KM8LkWX8K5IpVc8rShgMHR4UzXDVMRCpgatI9apWo5TxhheJs9qQo8GrwIjl08biZJ5byZTm3jEuLuGuaV6P8Aa2YLiHLZrKP99zanxHlfsKGJjWgo/qB4mXxB+0R+3z+z1+yp41uHvvhp+xx+zj4B/a++N2iNJ5mnfEL9oPxl4i1b4efs6aZ4hh5j1HRPh5e/D74r/FiLTbrfby+OrD4da/5ZufDdq6/U4WvgcdxZ4mcYYLk+pcKZthuD+C6FnH6lnvG2DzfOuJM9jDWKxuS8BPJOH8qna+Ho8fZ5Xhy4qhgq1H4fC4fG5fwF4acJZj7SObcV5TWzTi6c03Orw9wDh+GMHTyV11NP2PEnG2cQxuZpJ/WsJwTPLK7ngM2x+Hr+S/8ABS342fCrSviD+xV+1V8Pv2hf2b9B8S/suftUfG74LzXf7RXiXxH4Y/Zdt/iB4v8Ag34m8I/EHwF8Yfjh4R0Dxbb/ALPvxG8OWNp/xQ3inxRoGoaZdeIZrnwFcWy3ni60kj+dy3GvL+JcDmlCpgHg+MvDLjvI8NXx05YWOLyjA8ZcI5hmOP4YzKUXhcdnWAzzgatl+I4ac6OIz/KcNxLDC4rD1skqSPsMfQeI4ZzvJcRRxkcRkPGfhzxLiKWDwzx2JwmOq5LnNHJKOdZbCcMTRyDM8m4+w2ZvOlGpRybHV+F8yr0a2GrpP8a/grY+PLb4k/suftMftH/teWH7Gv7OfxW+N3/BXLxf4D/an8EaR8N/B3w403WfjV8WPhHrPw8/4Vp4t/aY8KfEL4c/DDQvjh4e8IfFfxF8L/Hvjbwzd6x4+8Bya1D4YfTNb+INtew9WU0KeRYTLsmx2Ox+R5hH6PuQYXA5bmlDCZbm+NnHxi4441zTJ8wwOKp4qrha2G4X4h8NM7zHgPAYiOa4Snk2Dy6rjcVlfCOdYfFebm9etm+IzrMsuweCzfAQ8auHquZYvLa2JzTLaFPLfAPJOBcNnGFxGCr0KOZ0Mu4qyzi3hKpxZicL/ZWIzfNXm8cFg8bnWV+x9b+Hfi/4Ta/o37E/xh/aL/b21L/gnpd/Dn4a/wDBRCP9nP44+BPgn+zP8Afhf+014W8R/tEWWmWXx2s9d+Knw88Q/BLRfix8YfAPhXw18Vda+Gvg34T6Vr/xV0vxp4i8deDNS0zQdY1PTLjnnWx2VYXMcyw9KeQcX4rwE8IcJjPDdYPEVKGQTp1syzl5JkOQYl4rPc1yuGZ5VwxRzPgrLMbhMx4TvwxkOLdT6xTpx2q0KWZYmeF5/wC3+HcP448XYrDcY/XqWIxGcYmnwpSyuni89zzBRwuU4bGYRcS8Z5LlPGmZUcXl/ELyvOcfTpxx1DD40841X4pfGj42f8Fbv+DaX4sftD6Q2jfGXx5+x5+2Nr/jmCTw7L4Qm1G+uvgL8YV0/wATXHhKZIpPCt14w0SPTPFl14aaGD+wbjWpdKW3t1tBBH6fiBhKOCWJo08JHLa08r4axWZ5RHETxcMiz7HZVk+O4i4ehiak6tWvDh7PsRmOSwqVqtavKOATrV61Xnqzz4Lr/WMbUdPMJZvgcPxDxhl+TZ1LDwwss+4dyzPs8y7hrP5UaUYUU89yDC5bm7qYenRw1Z4322GoUKFSnSh/WTX5Afq5wvxN+Gngr4xeAvFHww+I+jHxH4F8a6XJoninQP7T1fSIta0eeSOS60y6vdCv9M1MWF6sQt9QtYb2KHULGS40+9S4sbq5t5cqtChiPYrEUaWIhQxWExkKOIpwr4edfBYmli8P9Yw1VToYqgq9GnKrhcTTrYXEQTo4ijVoznTltRxFfDSqTw9WpQqVMNi8K61GbpV6dLG4Wtg68sPXg41sNiFQr1PYYvDTpYvCVuTE4StQxNKlWh/MN8NrfwX8Hv2IP2IPG2r22geA/wBm39nb/gtb+0brnxNuRa2eifDv4XfDfT/2kP2xfAHgPX9dihih0Xwv4E8EfEPxD8OydSuks9C8KRw2GpXE9hZ6d58Pv8NZpOpj/A7NM5zByxOdfR0nllDMsxxF5V+LeIvB6SwUsRjcTNKOOznDwzvKMNXr1VPFY/NqWDjOVfG04T+Wz3K3TwvjxlWR4T2dDLfFvhPG1cswFKXNLhfhzxA8NcxzmhhsJQi518NluX4OOb4vC0adR/2dlOKqunKnQmjH1/Uf2fvi78V/iJ8cdf8A2wtc/Zg/ZR8Xf8Fabj4q/Aj9pv4f6N8NL/4PeMfiF8OP2IPCPwx13XIfjR8U7DxL8GPBGh+IfiPF43s/B3xD1rwp4z8N+M/H/ha80zQpU1+fS9YTLh3D4vJsv4IhjJYnLc8p8LfSBx2VZJj5Ry7EVuG+M/EVU8O6H1ulUxFPMMRlOK4hzvA5BThgsyzDhfP80zbB1aNGi3U6OIKlDOMfxlUwtWjjsojW8AMpzrM8A5ZlSo57wvRzLPpQxVLCVIwngsBWw/AWVZpm1WrXwGUZ1luT5XmeHxNGWIw0P1g/Yp/a78e+Jv2W7nUfGnj/AEP45/E/xL8Wv2n/AId/sVeKPFt54P8AhjrH7bng34RTeK9Y+Fniyyl0PR/D/gk3PjDwv4eunv8Axl4U8N6T4T1nQdHl+IelaVBoupRg4cQUMyeTZHUy/JqOB42xvh4uK8+4YlDF4anlGIo51/YqzLFYDHV6mY5VgcbhMx4RzzG5Zi8V7bLMTxRRypVMPehSpduR1MvWd55Qx2eVMVwbgeOco4ay7ifkw+KdanmfDmU5rj8uo4zA06eBzrF5Pni4u4fwmMwdKMcxjwzUqT9viKeIxFX+fLwn8K/2/rL9qT9svSvjP+zX4xtP2w/2q/8Agkp+1ZqXxT8dQ/HT4Y+MLM6/rHiG6sPhyPhf4W8H67rUmhfDrwndaV4R+CHw/wDh9pl3c+Kk83/hOdclvLi/1q7fbHxyHC+F/iRlOAxNetkORZt4JZ1ncMTg62JzXPMxoV/E3F8T4zNfY0YU8VmHGmVSz6eHoYKksvyPJeFcu4ZhBxllk8R15dUzap4ieFOf4/D0MHmOPz7xLynJa0MZh8PluR8PUH4VRybA4TnqOWHwvBuJr4bNs0xuNm8Zn+ecWZtnEJRVPE4fC/eFl+0P+xr8XPiR+zZ8RfBmjeGf2lv2dv2ZP+CT3xS039r3wB8NvBmkfGFPB3hrWfFH7M0nw++EfxG8AxR3NpaeN/DuqfDvx/4n/wCFY+I4bXxV4dsvBviLVn0S1aKNrj6fPK31fjXxk4rxmMp08jz3jHwqpcOcXuuv7DrcT/8AEQuM86yfizAZnSc6csFwtlebUs5zHiDAe2hkGDzfB4itVpTlCmvheFsLjXwX4LcIwhUp8UZLlXGk+IuGajcc7pZPg/Cynw5xZkOOwNTlrSr8U8Qf2bkWEy/FKMOJcwwc8PS+sUqdSrH5v/a48f8Ahv4kfDL/AILleO/hl8ffBP7Z3w18f/8ABPH4b61B+0L8Prfwwnh34PyaP4r+JK+EP2Tf7W+G99N8OvEs+heHPEd98RIruazh+KOlRa49p8Qb2/tr3wutpwcNZfi8t4ZzPB5phq2Fx9DxLwNaeb1lUiuO8dieD8Hl+dZrRp1HLDcvC6yDJcvqYjIZLJMT/b9Ok4PM8Hjq1btz/G4HMc54exuV4ijWwdTw84iw9LJKdNRqcE5fR4lyjG5Th8Q6cKdehU4slm2bP6hnqea4aXBlSphI0MDiJUY/u9/wTG/5Rsf8E9f+zHf2Tf8A1QvgGv1bD/7vQ/680v8A0iJ88tl6L8j7irYYUAFABQB+AP8AwVu+KH7OX/CB/tdfAuD4r+Ef2Y/2ivE/wX8JeKfFOn+K/hr4Nj1f9vvwSml+K9L8F/s/+C9durnTviN8Thea1Fd/DjVI/hRqEHxN8A3fiyxh8OXNl/akL3HyuJqSxFSk8nwf9uVcg8ROH8wx/hxShVw+N4r4ljX4HzXJM8UMFy5gsLXw2T4XLKHEFF1Mv+sZBi8JxBGWW5HLD1ffw/s6NXARzXMVklLOOFc6wGB47qujXwvCGR+2z7B53g3Ux0KmXQxWDrZpUz+eRYhe3r4bMaWLy2H1zMZVqPiP7eXxp+DHiT4T658MvB+o+F/2f/2n/DvxI/ZX+J/xe/YN13wB4W0vx1+3l8Q7iP4I+KfAPhXw3q1jPYfGTx1pWiN4dtvA6fFP4eXUlxo+q+Bb/S/HfmeFvDV7YXH19L6v/wARJ4ZqZBi45/leR+OOOwEcooKhgq+WY+fFdaGeeKOKw+FkqWW0cPleaPxMwuPzSlLhvPcLgXWzCninXqxofCYenF+HmY4bO8OuGsZnfgjRm82rUcTXoVMqXCuaYXDeHuHq41xxOPqVMfSr8FYrK8NWjxHlM82pxyyrh8ZXw86335/wUL/4KCfsjfs2eBPB/wASPFafCT4n/G3wH8eJvhR8GtA8WeLvDvh7Rvhh+0dqXw9mbXLzx34+1XzrX4X6L4P+G/jOXUPHXiJbW81mLwz4gttM0LSdV1vxFpGnXXzmJzGks3ySnkWJyyGccQYHjLLcp4izCVSllWA4eybNaGVcbYzFVaL+t4rB4TOsqwWVYjI8ucsxzjPKGFyikqKjisbgvp6VD/hIzKpn2Fx0cvyp8I5pmuQ4SnTxGZYjN80ovNOEMFhadXlwtLG4qjLE5jhM0x06OX5fluHxmbV6kqeHjRr/AJRSan8ItFtP2JPHngb9vb4IeGL/AMbftK/tl/Hf41/8FJtAh8Jat8B/Av7S3j/4c6JB4q+APhXw9481eH4VeGbH4geGPFqab4Qf4lajda3/AGH8NnvbBbjxt4lnuYu2WGpZZjsqyjB5pichyTKvBLizK+GswzmhgXjvETDZ34n5dnHFDhGUo4LD18Fxfh8dxhXwGSRqYrDUsDRyLA1p5Pl2cV6/FUxmIzPLc5zLF4OhmuY5v4o8B4jO8DlVatPBcCUeH+Ac3ynhqtKUIRx+NoxyDBZdwhLMMy9nhsXjeI6mc4+nRxdfJ8HQzvgnN8ENI+Hv7Dvir4sftueMf2FD8I/hP+3Vp3wU+M+l+HPhb4Z+HP7Rw8QfHuGDXPjf4V+IX7Rug/EXwdpOu/FzSNB074o6N8HNJ8J3Osax4M8Y3z/D7xHH4Pge3u+Wviq2X0MRmeD+s8N58/ALwhyjDeH2Kw88bickwGVUa9TB5NhsLi8P/b/Fap4nh/hejnGU0J4HiDBx/wBWaOczr43MqqNJ0v7SxNejiqtPPctfjhx1m1fjDDVqNHDZzmmOyiqpY3E18FUjknD7w8eK+K8qy3N5LFZFjcVlvEFTLqGHlhMHVpeo+B/iT8XPjB/wVK/4Nq/id8eNLbSfi141/Z8/b01zxlDJoMnhWW/vLj9mTxcth4hn8LypFJ4aufFWjx6d4nufDzQwf2JPq8mmCCBbUQp+YfSyw8MN4YcR01hI5diKmU8DYrM8pjXniY5LnmNxvCeMz/IYYipOpVqwyLO6+YZRCdarWruOCXtq1arz1Z83DFf2+IqOGOlmuDoZ7xXgcpziVCGGlneQ5dnmb4Dh7PJUaUYUU86yPDZfmrnQp0sPV+t+1w9GjQnTpQ/sVr/KE+/CgAoAKACgAoA/GT/gsV8E/hX4h8GfszfHPXvBmma18Vvh7+27+wR4U8CeL9Ulvr+58G6P4o/bP+C//CSf8Ixp1zdy6Loeq67bqNN1bxFpum2/iG/0Utodzqkmju9i36f4OZtmOA4+y3LMFi6mGwWfZT4h085o0VCDzGhlng34m4vBYXE1lH288FRxjhjfqPtVhKuNoYTGVqNTE4LCVaPJxPGOL8OfEKjiUqtHKuEszzPAU5aQoZhjM14awFbGuMbKtiY4KE8LhatdVZ4GjicfDBPDrMcf9Z+Uf+Cw3xZ/Zwu/A37XPwH8K/Ejwf8AAf8AaXW1+EXxA8ffArxN8L/COn+Kv+CoEUVnoNz8JfhD4J1m2utK+MPxQ0/Vb7w0Pg7eeKfg5qK+OPh/qzHSbie10bT1tr76TwbwPEaz7w24hw2VYvirh3KfEN4XDYHBZpiYR8OM5lmmSYvNOOcww0YV8tyNYPBVKPFmFxOfUJ8PZ3TyavPNqWJpYbERpdmaPC0cFnuGzPGQ4fr594b5xhsPxzXjRrYbDcOPA8b5TjuGITxUvYYmv9azHFxxOTQdPN8NS4hwlfh6pSzDOqVdfEXx18Z3U/7QH7T19rHxV8J/Dj4g3X/BS79jbxlB/wAEmNRsdGvvi5+1Vq/gCH9nfTfCnxr8LeMLnVI/jBbWOuWmj6d40sLr4Y6TJ8ItHs/grNZ+M1uIb3x/PX3nAeW4aGD8L8Pg8JX4ly6jR8ZqE/ErDPEYfLvCmjxBmfiHluZzzTCU6cstqRwWXYqvxViFxPVhUxuG40hhsldJUcim/k+KKtWpkXF1fGUI8O4jFeCHAUKlHE81Zca1cFkGB4mp8HYFy5ksTLiDEYjwip/2DGed0Myy2eaY3nqTVFfqJ/wU78b+DviD8SP2CviJo37Uel/BP4DfAf8AbN+L/gH9of8AaD8Nt8PNZsvgB8Ux8AviH4O8LJ4m1j4m6B4v+F/w78Q2nibW7jwHbeMPiL4b1XRfBviTxto0rWiaxd6RNH+V+F+Dr4DH8UfW8nrYzG8W+DmdS4Jy6tPE4RcWL/X3gutjsDllfDVsPjMS8XlnD3ENWphctqwx+bZdkeeZPg61GripVI/WZ2lLhbNstp4RYrM8n468N80zrCyo1sVPKsjllOb5nSzLHYDDzhVrYfDYriHgfPsP7ZvBYKdbKOIsyoYvKcuxVCr+Y0PxUutV8Rfsz67dftM/DD4A/Czwj+3d+3ff/B7/AIK7+Ivhv8FPDvhT4v6Tb/CLwn4ds77xpbWOj/Dv9mDxz8RPj9eeMviJ4Ib46azoen6Z8Q4PgFca14Ls7nxNrkV+P0ehl0o4TGxxGRY3DZ7jvALB4XNfBqhi83nP2eM8WK+Ip0MmwOY4nMOJeHMBluW5Hwz4l4nhXBVamY4evxRKVR0MkqY+g/KzKpHl4hweBnV4pyteJ/hlVq8Qe0o1q2QYzBeFeYVsTVzHH5dRpLPaOSY+tiPC/CY3EOWByyjmmGyzMalXNsly9vzr4aeJbTSPCv7Eem6n+074C/4J4+FfCv7NX/BRbwz4J/b6+IGg+HdV8A/tX2Piv9peCw1SDwX4c+OGtWfw78NJ8brHRNI/ar07Tra9v/E1xo19aaL8J5R4ES/uJtOIMCsbQ8SfacK43iPG5nwN9HvA4/wToVsx/trIcHgOEM5pUMvxONyih/rJjHwJToUeDMRHC0aWae04qo4jih/2xh8LGXVQxNSOYZbjY42OfPDePniPncePKTwlLAU8wrYLLMc8c44VyyCm+KMZxJnuUwxOJcuHIYjw4zGeUw/2+EaNj4Y3E9x/wUZ/4Nekn+Hd18Kl0/8AYc/am0Ox8D3cmvSSado/h79m34n6FoepRf8ACUk+JYbLxRo2nWHivTrXX2fWLPT9btrTUZJLqCV2/pbwkvLxA8XK0sV9arYvijLMwxUW8NKeX43Mci+vY7Iq88GlhquJ4dxmIr5Biq9GMYV8TltWtyQc3BflmIp06PDFWhRxVPMaGGzrijC4fOaNOpRocRYfDcZZlQw/FOGo1F+5w3FVGnDiLDUaTlhaNDM6dPBznhY0Zy/sIr+jD4wKACgAoA/nh/4Ki/tm/sveCPjn41/YssfiT+z5+zl8b/2lPgXovhr9qn9qz4y6p4c0aP4afs0Xs3ivSdH8I+GdM1KaPUPil8YNdsfEvjVvh34TlEPhHwNBrdx458ZXzW82kaDr/wApCnk3EuI4n4axOKp5fwthc4yvF8exwtSnSzbibOauUZe8Nw/lFNqXscXW4ew+V4fPOK8TCdHh/JcRhsNlVLH57iKNLAfX4SWbcPU+GOLKGCrZlxBQhmL4Bo1qNWeW5PSoZlCpiuIM2rrkTyqjnuFUsHkOFm8VxHm2XV6WJlgcrweMxcvzq/bAl+GGha7+2h4W+H/7RfgX4UfD+H9nf9g/wz8H/wBlrX4dP8W+Lf8Agqf8M/hp4G0bxN8LLn4beLNT1W1+IJj8YXOpS/AbTr39neyutXsdZ0ybxP4sN1cXdnbR/UwzDOq3FePzTM8DLMuKJfSmwnEeZ+GuHgsHmWQ5/hMV4e4ZcUTlH22Y0qeJjlWC4opLHU3wrhsNwX9Sx3NTqcUVZeXgMLhcPkfCuW4XHSy/JcN4F8SZHh/EvESw9bL6WAzfE8d4fMsmrUZQpZV7bKKVatiMTTlKnnmM/wBd4f2WqMKGQI/b7/goH44/aZ+OnwMm+CH7DvhRPHvi678eeFfhx+2Ro/gb4y/D34c/F74I/DTXPBWleOPFXgXwxr/jfVNO0jw98S/HPhfXtG8PWHiNmu7/AMJ+H/Edx4s0rTLnUf7JuLbys7wMc1zjAYephocR+H39qcT0M/xWExccLQ4kxfDOLw+Ew/C1VxnDEQyjNcfXlPihYWccR/ZOCxGSqdCWcRxNDk4Xxyy3KFjZtZBxm+H+Hsw4dy7H4ati/wCxI55HGU/9Yp03SnDF4jInluLpZLh8UqVDF5zCjjK86mHyzFYPE/hP+zdpfi7Qv2WP+Cdk3je51H/gn9+zP8Af+Cif7d3hnVvi+vin4SePNO+Fseu6j+0Z4c+H+pSeIPGukeNvhv8AD1vCvjPVPEfwK0j4g/E/QtZ0W38RXFh4k0tXbX/Dt4FkmOWNl4VZ5nHELoVc4+jdjMrwGZcuHy3+3M4xn/EKszwU8NisZSlhcpxvGHDWXcU46llyorNZZRgs64bw0sHmOb4etS78xwscPLxdyjL8mnmlfB+KPAmaYjB1pYvMJYDLMuwuaYTNaWLw+Er08dnFPh3NJ8GZtVxka08vjjK2BzjH08VgMizTD1Ps/wAM/Cr4a/Hf9jn9oz9oL4m/tA614d+FX7PfxP8A25vCGg/tcfCX4bfBDRNY/bG/Zb+Lng7wpo3xd8W+INL8P/Dqw+Gvjr4lePNU0l/Aug/G/wABeFNLu/GvirwHpHiPSbbVo9bu7PUefNIex4P4WznH5JiXjM+4SzHhLH+HeXxrYGlxRh8b4y18x4HwGU4CvL6/wxmHiNj8m4bzingMNXoKpLjnOa9GGG/tjLsXlndlmIxH+uuNynJ8xw1eplPE3AvGeU8U5nXWLXCPE+ReGlbLczeZ5hDlw+cZLwFlfEWe4HErHKtHLsFlOBwOKrupw5iadeD9hL9oX47/ALOf7T+ifs//ABB8K/CbSPiD+0h8Y/hNqXxY+EurW/ifUP2k7fw38Tv2a/FHjzwZ4x8GeJR43j0VvgL+yN4G+GvgL9mLWbCT4Z61bax4v8MeOfFlz8RdA1zVo/D2pfX5ZWxGPxuY8PZhmGDzbFZVnfiZLiTN8ni6VKPGmCyDhTj3ifjjOlUniPb5F4hcXcV4zg/gSEaWUvLOH8DwDlkMVm88Ji8DgfjcxwuX4DJssz3JcNjsJlP+qXh1heD8Nm6jzV+DX4iZx4Y5FwZgYRpYaphuKsi4cwFXxi42jVq4+csw4m4mTy7L8G8Jmlf7m/4Nmv8Akiv/AAVJ/wC01v7bn/qJ/AWvha/8et/19qf+ls/TcJ/uuG/7B6P/AKbif0n1kdAUAFABQAUAfxI/8EnP2qf+Ck3wO1P/AIKn+E/2Ov8AglL/AMN0fDLUP+Cxv7cHiLXfi1/w3P8AAX9mT/hHfHd3cfDjTdT+HX/CB/FLw7q/iDV/7I8P6R4Y8S/8JdZ3KaPf/wDCXf2NbwLe6BqEkgB+uH/Dw/8A4Lr/APSur/51y/Y8/wDmJoAP+Hh//Bdf/pXV/wDOuX7Hn/zE0AVb3/goD/wXL1K1nsNR/wCDcq1v7G6jaG6s73/grX+xvdWtzE33op7efwNJDNG38SSIynuKTipW5knaUZq6TtKElOElfaUJJSi1rGSTTTSY1KUXeLcXaUbptPllFxkrrpKLcZLZxbT0bJ4/+Chf/BdSJEii/wCDdJI440WOOOP/AIK4fsdIkaIAqIiL4ICqiqAqqoAUAAAAVUpSlJyk3KUm5SlJtylJu7bb1bb1bererJjGMYqMUoxilGMYpKMYpWSSWiSWiS0S0RUvf2+/+C4uotaPqH/BuLY372F1HfWLXv8AwVn/AGNLprK9iBEV5aNP4Fc211GGYR3EJSVAxCuATSXuzVSPu1IxnCM1pOMKq5akVJe8o1I+7OKdprSSaG9Yyg9YScXKD1jJwfNByjs3GXvRuvdeqsxZP2/P+C4019bapN/wbi2Mup2UU0FnqMn/AAVo/Y1kvrSC4x9ohtrtvApuIIp9q+dHFIqS7RvDYFEfcc5R911YRp1HHR1KcJc8YTa1nCM/fjGV4qXvJJ6g/eUYy96MJupCL1UKjjyOcU9IzcfdclZuOjdtCvP+3j/wW7uU1OO5/wCDbzSbiPW/L/tlJ/8AgrD+xhKmr+TGkMX9prJ4DZb/AMqFEij+1CXZGiRrhVAC5Y8qhZckarrRhZcsa0pRnKqo7Kq5QhJ1EuZyjFt3immpSU/aJtVPZ+x502p+ySmlS5t/ZpVKi5L8tqk9PelfSi/4KFf8F04I44Yf+DdGOGGJFiiii/4K3/sdRxxRooVI4408EBURFAVUUBVUAAACqlKU5SlKTlKTcpSk25Sk3dyk3dttu7b1b1ZMYxhFRjFRjFKMYxSUYpKySSskktElokP/AOHh/wDwXX/6V1f/ADrl+x5/8xNIZVm/4KA/8Fyri4tLu4/4NybWe6sGlexuZv8AgrV+xtLcWTzxmGd7SZ/AzSWzTQkxStCyGSMlHJXihe63JaScHTclo3TlKE5U21q4SnThJxfuuUISavFND1jyvWPPGpyvWPPBSUJ2enPBTmoy3ipSSa5ne1/w8P8A+C6//Sur/wCdcv2PP/mJoAoyft9/8FxZb+31WX/g3FsZNUtYJbW11KT/AIKz/saPf21tOQ09vb3jeBTcQwTMqtLFHIschALqSBRH3XNx911YxhUcdHUhCXPCM2vjjCfvRjK6jL3kk9QfvKEZe9GnN1IJ6qFSUeSU4J6RnKHuOSs3H3W7aHjXjP8A4LXf8FQfhx4ivfCHxD/4IufAzwH4s01bZ9R8MeM/+C5n/BP7wv4isEvbaK8s3vdF1zSbHUrVbuznhurZp7aMT200U8ReKRGOdOtSrc/sqtOr7OpOjU9nOM/Z1aek6U+VvkqQbSnCVpRvqkaTpVaapupTqU1Wp+1pOcJQVWk5TgqlNySU6bnTnDnjePNCcb3i0rmu/wDBZ7/gqh4X+HumfFvxN/wRP+C/h34U61cmz0b4m67/AMFxP2BNI+HurXgmubY2mmeNNQ0a38N39yLizu7cwWupSyia1uYtu+CVVvENYSvh8LimsNicXThVwmHxH7mviqVSlTrU6mHo1OWpWp1KNajVhOnGUZUqtOpFuM4txRTxNOvVw6delhZSjiqtFe1p4aUZOEo15w5o0ZRmnGSqOLUk4vVWLmuf8Fjf+CsHhjwZ4e+I3iX/AIIgfCTw98PfFzQp4T8d65/wW6/YL0nwZ4ne4gmuoF8PeKL/AEK30TWmmtre4uIV02+uTJBBNMgaOJ2WsQnhMVDA4tPC42pSnXhg8R+5xU6NNUHOtDD1OWrKlBYrDOdRQcIrEUG2lVp800GsVQnisM1iMLTmqVTE0Gq1CFRzqQVOdanzU4zc6NWChKSlz0qkbXhJJ/w8/wCCxP8AwVk+Lt5qOnfCf/gh78J/ifqGj2sd9q9j8PP+C3H7BnjW80uyml8iG81G18N6Fqc9jayzAwx3FykUUko8tXL8VfsqvsKmK9nU+rUZ06VXEckvYUqlWFWpSp1KtvZwnUhQrzpwlJSnCjVlFNU5tQ6tJVqeHdWmq9WFSrSoucVWqU6MqUK1SnTvzzhSlXoRqTjFxhKtSUmnUgnp6b/wVv8A+Cvus+D9d+IWkf8ABCf4dar4B8Lzarb+JvHGm/8ABan9ha+8H+HZ9CCnW4Nd8S2vhyXRdIm0cMp1WPUL23fTwym7WEEVhVq06OGwmNrVIUsHj4YergMXVnGnhsbTxWK+pYWphK8mqWJhicYnhMPOjOca2KXsKblV9w6FSqyxWJwMadSWNwVSrRxmDUJPFYStQpe3r0sTh0va0KlGh++qwqwhKnS/eTShqdpZ/wDBSf8A4LgahpFrr9h/wb1abfaDe6dDrFlrdn/wWA/YyudIu9JubZby31S11KHwc9ncadPZul3DexTPbS2zLOkrRMGOmLjLASxMccngpYN1o4uOLTw8sLLDuSrrEqtyOg6DhJVlV5XTcZKfLZ2xw8o4uNGWElHExxKpvDyw7VaNdVbeydF0+ZVVU5l7Pk5ue65b3R5t8Mv+Cxf/AAVi+NU+v2vwb/4If/CX4tXPhW4S08UW/wAMv+C3P7Bfjyfw3dSvLHHba/F4W0LVZNHuJHhmRIdRW3kd4pVVSY3AqFOpUwtPG04TngqsuSli4RlLC1J8vPyU8RFOlOXJ73LGbfL71rahUnCliZYKrONPGQhKpPCVJKGJhTjKMJTlQk1VjCM5RhKTgkpSjFu7SPWv+Hh//Bdf/pXV/wDOuX7Hn/zE1BR/HN/wTe/4LVftM/sDeG/2s/hX4Y+Nf/BMD9m248e/tx/Hj4x+MPhV+2r8N/8Ago18YvinoXjfxRYeBvDniCDQPHP7FHwq8ZfCHU/h/pj+Dbfw5pUt9qNn4uvfEeheKtXudLt/DGp+FJ7oA/Rv/iKO/bD/AOj5f+CAP/iM3/Bdf/6H2gA/4ijv2w/+j5f+CAP/AIjN/wAF1/8A6H2gCnP/AMHPv7Wd1dWd7c/tr/8ABvrcXunNM2n3c/7Ln/BdGa6sGuI/JuGs7iT9nppbVp4v3UxgdDLH8j7l4oXuyco6SlB03JaSdNtSdNtauDlGMnF+63FNq6QP3o8ktYc8anK9Y+0hdQqcr054KUlGVuaPM7NXZc/4ijv2w/8Ao+X/AIIA/wDiM3/Bdf8A+h9oA4vRP+Dkr9o7w9beKLPS/wBsP/g3yS28beJ9U8ZeLIrz9mX/AILu6qNf8S6wbQX2qakdV+AV607+Tp+n2dnbFhZ6ZpunadpmmW9pp9hZ20KppUsLgsFTSjhculi5YGil7uGnj84zDP8AGVKbd5Kric6zXMczq1W3Uli8XWq83NLQl7+JxeMkl9Zx0cHHF1YpRdeOAyjA5DhYyjG0FGnlOW4LBNRilVhRdSt7StVrVKnUXn/Bz9+1pqNpLp+oftsf8G+t/YTKqTWV5+y7/wAF0bq0lRGV0SW2n/Z6eGRUdEZVZCFZVYAFQQ3rKMnrKM41Iyeso1IS5o1It6qcZJSjJe8pK6aYR91csfdjyOnyx0Xs5RcJQstOSUG4uOzi3FqzsJef8HPf7WWoxQwah+2t/wAG+l9Bb3Fvd28N5+y3/wAF0LqKC6tWD2tzDHP+zy6RXFs4D28yBZIWAaNlPNO7U41bv2kJOcKn24SlFxcoz+KMnGUotppuMmm7NisuSVKy9nOHs507e5OndP2cofDKF4xfK043inbRHwb8c/8AgsF8Xfjj+23+yn+3p4q/4KA/8EXIfi/+yL4V+LHhH4b+HPCfwD/4LP2Pw21fTfi94S8QeDPEk/jvR9e/ZRvvE+p31ppfifUJ9Al8O+MfDtva39vay6lbajbpJa3PBmFJYjDyw0qOIqwrW53hpYaE4eznCpG7xFWmvecbe7Geilflbi335fVeHxEcTGth6U6N+RYmOJnCftITpyssPSqP3VK/vShq425kpJfW/wDxEv8A7Wv/AEer/wAEJf8AxHD/AILbf/OGrwf7Dw//AEC5t/4Pyv8A+XHvf25iP+grKf8AwRmn/wApD/iJf/a1/wCj1f8AghL/AOI4f8Ftv/nDUf2Hh/8AoFzb/wAH5X/8uD+3MR/0FZT/AOCM0/8AlJFP/wAHLP7V9zDLbXP7aH/BCC4t543hngn/AGbf+C2csM0MqlJIpYpPgKySRyISjo6lXUlWBBIpPIcLJOMsJmsk9062VNP1Tq2HHPsVFqUcXlUZRd1KNHNU01s01Sumu6Kcn/ByT+1BLpv9jS/thf8ABBSXR/s6Wn9lSfsyf8FrX037LGFEdt9hb4BG1+zxhFCQ+V5ahVCqMDFSyShOXPPDZvOfPGpzyr5XKXPFqUZ8zrN88ZJSjK900mndEwzuvTXLTxOUQjyyjywoZpFcs01ONo0UuWalJSW0lJp3uzH1n/g4q/aN8Q6t4N1zWf2vv+CD1/qXw+1e817wbNJ+zr/wW/SLQtav/D2r+E7nU7Wzh+BsdlJef8I5r2taRBNdW87Wlpqd6tp5Dzu5qnk9KlXr4inQziNbE4DEZZXqfWMsk6mCxeNy3MMRRalWcU6uLynAVHWilXUaM6EaqoYnFUq0zzmrOjDDSxGUewp4nD4uNKNDNIR9thKdenhuZQpR56VH6xOpDDz5sP8AWIYbFOk8Tg8JVodT/wARL/7Wv/R6v/BCX/xHD/gtt/8AOGqP7Dw//QLm3/g/K/8A5cX/AG5iP+grKf8AwRmn/wApKdp/wcn/ALU1gbprH9sj/ggzZte3Ml7etafsz/8ABbC3N3eShVlu7ow/ANDcXMgRBJPLvlcKoZyFGD+w8PyRp/Vc25IKShD2+V8kVKTlJRj7a0VKTcpJJXk23q2DzzEOcqjxWUuclBSm6Gac8lTjywUpexu1CKUYJv3Y6KyPAv2mf+C43xx/ak/Zv+MP7MHjX9tr/giJ4X+Hnxq8G654L8U3nw5/Z1/4LL6F4os9P14iTUL3w/daz+zTr+g2usSygyLdapoOp2zSu0lxbSliw6MLlFGjiMLNUMzgqEqcabrVsvlRowi7RThSqyqKjTTb5KUXJRTUIN2TwxObVq9HEwnicsbxCnKq6dHMVWqzktZc9SlyurKyXPUdtuaSSurHwJ/4Ly/tEfs+fBD4N/APwZ+2z/wRX1Pwf8EPhV8PPhB4U1LxP8AP+CyV74l1Dw18NfCOkeDNCvvEN5pX7POi6Xd65d6XotrPq1zpujaTYT38lxLZ6ZYW7x2sX3UMbUhCEFWwjUIxgrwxd7RSSvamley10R88pNaXj90v8j1X/iJD/at/6PL/AOCHf/iO/wDwWi/+cZVfX6v/AD9wf/gvF/8AyAc77x+6X+Qf8RIf7Vv/AEeX/wAEO/8AxHf/AILRf/OMo+v1f+fuD/8ABeL/APkA533j90v8g/4iQ/2rf+jy/wDgh3/4jv8A8Fov/nGUfX6v/P3B/wDgvF//ACAc77x+6X+Qf8RIf7Vv/R5f/BDv/wAR3/4LRf8AzjKPr9X/AJ+4P/wXi/8A5AOd94/dL/IqXH/Bxp+09dz2dzdftff8EMLm50+V57C4uP2bv+Czk09jNJGYpJrOWT4EtJbSvEzRvJCyO0ZKMSpIoWPqKXOquDU+SVPnVPFqXs5254cyhfknyx5o35ZcqunZA5tx5G4uHNCfK1Jx56d3CfK9OaDbcJWvG7s1cJP+DjP9p6a8ttQm/a+/4IYS39nHNFaX0n7N3/BZt7y1iuAouI7a5b4EmaCOcKomSJ1WUKocNgULH1IuUo1cGpTgqc5Kni05wjLnjCTULyhGfvqLulL3kr6g5tqMW4uMZucYvmajNxcHOKeim4txclrytq9tDE0D/g4S/aI8L33ivU9B/a3/AOCG1hqHjjxF/wAJX4rvB+z7/wAFq7i41vxANF0bw5HqF1Ld/BOdlMGg+HtF0m1toDFZ2ljpttBbW8SIQVTx9SlhqGEhWwiw+Gnjp0KbjjJck8yzLGZvjJOcoyqTdXH4/FVVzyl7KnOnhaPs8Jh8PQpE5upWniJuMq1SlhqMpPmsqOEoQw+HpU4L3KVOEIubhSjCNTEVcTi6qnisVia1Xbvf+DjX9p/U7aWy1H9r/wD4IYahZzBRNaXv7N//AAWcuraUI6yIJYJ/gTJFIFdVdd6Ha6qwwQDQ8dNuLdTBNwlGcG6eLvGcHeM4vk92UXrGSs09UxqpJXtJLmjKErcy5oyXLKL7xkm1JPRp2asJd/8ABxl+07fxQwX37Xv/AAQvvYLeeC5ghu/2bf8Ags3cRQXNqwe2uIY5vgQ6Rz27gNBKgWSFgGjZSM0/7QqucajrYN1ISc4VOTF88ZtOLlGXJzRk4yknJNNqTTdmyea0JU1yeznD2c6dpckoJpqEo25ZQTjF8rTV0tNEfL/j3/grv8XPij+2P+yn+2z4h/bx/wCCOGlfFT9j3R/jNpPwz0Ow+BP/AAWKi+HevW/xx8DX3w98WHxzpL/su6v4n1K50/RdSnu/Dj6D4o8LwWmpRxzamurWwNjL+deKOVUuLeE8XkGMy/Oc4wuZ1sFRxFDhSvkuCzWhTwuLo5pDFRrcU4vAZaqEcTgKGHrRjOviZLEJUsNy+0xGH6MNWdKvCqqlGEqak4urGs4Pmi4NNUoSle0m1stNXsn94f8AETf+11/0e3/wQZ/8Rt/4Lg//ADg6/mD/AIl84Y/6JHxm/wDD/wCEP/z6PV/tWt/z/wAv/wDBWP8A/lYf8RN/7XX/AEe3/wAEGf8AxG3/AILg/wDzg6P+JfOGP+iR8Zv/AA/+EP8A8+g/tWt/z/y//wAFY/8A+Vh/xE3/ALXX/R7f/BBn/wARt/4Lg/8Azg6P+JfOGP8AokfGb/w/+EP/AM+g/tWt/wA/8v8A/BWP/wDlYf8AETf+11/0e3/wQZ/8Rt/4Lg//ADg6P+JfOGP+iR8Zv/D/AOEP/wA+g/tWt/z/AMv/APBWP/8AlYf8RN/7XX/R7f8AwQZ/8Rt/4Lg//ODo/wCJfOGP+iR8Zv8Aw/8AhD/8+g/tWt/z/wAv/wDBWP8A/lYf8RN/7XX/AEe3/wAEGf8AxG3/AILg/wDzg6P+JfOGP+iR8Zv/AA/+EP8A8+g/tWt/z/y//wAFY/8A+Vh/xE3/ALXX/R7f/BBn/wARt/4Lg/8Azg6P+JfOGP8AokfGb/w/+EP/AM+g/tWt/wA/8v8A/BWP/wDlZTm/4OX/ANqu5urO9uP2zf8AggbcXunmY2F3N+zJ/wAFu5bqxNzGIrg2dxJ8AGltjcRARzGF082MBH3KMVUfADhuCqKHCnjRBVYqFVR4h8IoqpCMlOMKiWdrnippSUZXSklJK6uDzStJKMq+XuKmpqLpY9pTimozSdOynFSklLdJtJ6sH/4OXv2qpL6HU5P2zf8AggbJqVtBLbW+oP8Asx/8Fu2vre2nZWnt4btvgAZ4oJmRGlijkWORlUupKjBHwA4bjGcI8KeNMYVeT2kI8Q+ESjU9m24c8Vndp8jbcOZPlbbVrsHmlaSgpV8vapylOCdLHtQnKPJKUE6fuylBKMpKzcfdbtoc7oX/AAcZ/tGeG4fFFvo/7X3/AAQOgh8beItX8V+LFuP2b/8AguTqJ8Qa/rkNta6lfam+p/Am8e4EtjZWOmwWjN9hsdJsLDSbC2ttNsrW1i2q+A+QVqOAw9ThbxndDK6E8Nl9JZ74PwhhaNXMMZmtWNJQziNpVczzDHY+rUd6tXF4qviKk5VKkpM/tSt9axWNVfL44rGvByxNaFLHwlVeAyvAZLhG1GmoxdHK8swOF9yMeeND2lTnrVKtSpv3H/Byz+1Nd6f/AGTd/tk/8ECrnSjFFAdMuP2Yf+C3M2nmCDYYYfscn7P7W3lQmOMxR+Xsj2JsA2rjP/iAPDvtVX/1W8avbqp7VVv9YvCP2qq3b9oqn9t8/tLtvnvzXbdxRzOrCPJCtl0Icjp8saWOjHkkuVw5VTS5HFuLjazTs1Ydef8ABy7+1TqMEdrqH7Zf/BAy+toZoLiK3vP2Y/8Agt1cwRT2riS2njim/Z/eNJreRVeCRVDwuoaNlIBpQ8AeHKdRVYcK+NMKq5mqkOIfCKNRc6cZ2ms7UlzRlKMtfeTad02H9p1eSVP22XeznD2c6fssdySp3T5JR9nyyheMXytON4rTRHxJ8Zf+Cuvxa+NH7aX7LH7dfif9vn/gjVbfFz9kjwz8V/Cvw48O+GvgP/wWRs/hzrOn/F/whr3gvxLN450jV/2V9Q8Tale2el+I7640GTw/4v8ADkFrqENtLqNvqVuklrcfuXg5wTl/AVHOaGW5VxZk8MXiMHiZPjLG8LY+WKnGjiaDWBfCGMxypwoQs8QseqDlKtReGlWUa6peFnlWWYUo0akfrEZpqTwFqcqfJOnUXO8dKknzyjaPs1PSMublbg39gf8AESr+1l/0el/wQt/8Rz/4LX//ADiK/b/r9X/n7g//AAXi/wD5A+V/sXD/APQNmn/g7Lf/AJaH/ESr+1l/0el/wQt/8Rz/AOC1/wD84ij6/V/5+4P/AMF4v/5AP7Fw/wD0DZp/4Oy3/wCWh/xEq/tZf9Hpf8ELf/Ec/wDgtf8A/OIo+v1f+fuD/wDBeL/+QD+xcP8A9A2af+Dst/8Alof8RKv7WX/R6X/BC3/xHP8A4LX/APziKPr9X/n7g/8AwXi//kA/sXD/APQNmn/g7Lf/AJaH/ESr+1l/0el/wQt/8Rz/AOC1/wD84ij6/V/5+4P/AMF4v/5AP7Fw/wD0DZp/4Oy3/wCWlOf/AIORP2orq6s725/bD/4IQ3F5p7StYXc/7NP/AAWomurFp08udrOeT4CtLbNNH+7lMLoZE+V8rxQsfUjJzjVwam4Om5Kni1J05NN03JQu4NpNxvytpNq6B5NQceR4bNHDmjPldbLXHnhfkny+1tzRu+WVrxu7NXLn/ESr+1l/0el/wQt/8Rz/AOC1/wD84ij6/V/5+4P/AMF4v/5AP7Fw/wD0DZp/4Oy3/wCWkFz/AMHJn7VV7bzWl5+2V/wQmu7S5ieC4trn9m7/AILVz29xDIpSSGaGX4DPHLFIpKvHIrIykhgQaUsbOa5ZVMDKN07SpYpq6aadnBq6aTXZpNaoccnowalChm0ZLaUa+Wxa9GqyaIJv+DkL9qG4sl0yf9sL/gg/PpqpBGunzfs0f8Fp5LJUtmje2RbR/gI0AS3eKJ4FEeImjjaMKUUinmNaU1UlXwkqkaka0ajhjHONWElOFVScOZVIzSnGafNGSUk01cmOSYaMXCOFzOMJU50nCNXLFF0qkJU6lNxVWzp1KcpU5wa5ZQlKMk4tomP/AAclftUNdJfN+2R/wQlN7HA9rHeH9m3/AILVG6jtpXSSS3S4PwG81YJJI45HiVxG7xo7KWVSEsfUTk1Vwac1BTap4tOapubpqXue8qbqVHBO/K6k+W3NK7eTUGop4bNGoOUoJ1stajKaUZyiva+65RjFSas5KKTukj9tv+DSLxxqPxN/Yj/bj+JOr6p4T1vVviF/wVW/aX8caprXgOy8Uab4G1fUfFnwk/Zt1691TwZp3ji0sPGth4Tv7m/lu/Dtl4vsbLxRa6PLZweILS21aO7hTypy5pzk2m5TlJuN1F3bd1ze9btfW2+p9JRgqdKlBKSUKcIJTcXNKMUkpODcXJW95xbje9nax/VNUGgUAFABQAUAfzof8G4//JP/APgrd/2nN/b1/wDTJ8DqAP6L6ACgAoAKACgAoAKACgAoAKACgAoA/ls/4OCf2P8A9lTX/iL/AMEzviprn7OPwT1f4l/G7/grH+yF8K/jF4+1L4aeEbzxf8Ufhpf6D400m+8A+PvENxpUmqeK/CF3pmh6Np9z4e1q5vNLns9K0+2ktmitIESuCsHhf+Ip8OZX9Wof2bmHCXi1muPwHsofVMZmeD4ewmKwmYYnD29lWxmGxM5YihiakZVadaTqwmpvmOjP8TiJeHXHGNlXqyxeTZXkFDKcTKpJ18to1uJcMqtLA1W+fC06ixWJU40XBSVesmv3kr+e/GD4CfsC+DP+C5Hwu/Zz/bB+F/7OngX9jD4f/wDBO281f9hb4G/Fjw14D8M/slJ8YPEPxr1e9+Odz4d8B+Jbay+E+o/E2bSpk1C5069066v5LAQaytob2z0m7hx4Sr08zl42Y7PK9DHcYZdmvhplPDssyrLEZhg/CTD8G1I4mWVU8TKccPhMLxhh6mDp4vCxp47D4ehjcNh6kcuw+N9lhxLSxWBwnhhQyunPB8KZhieNcfxBPL4yoRxfiKsfhIYCnm88Ly1K2Glw1iKFWlHHXwEsyxWHpxf17HxpYjlf+Cff7OX7IHx8s/8Agtr8LvCXwj+D3x4/4Ju/Bv8AaJl8XfsYaR4i8MaB8Tvgv4B+M837P2rz/H+4+AT69b61oWk6Ho3i2903+y5vBzx6JYQ6pu0CX7Df75PkeMauNpfRircU46ePpcYZNh/pF4Xg/Psb7alxHhfDuhUwOL4QrYHH1VDH/wBl1MbgsTisvx3tZVsbi8HWxGLrVMww1aa9/JYYSfjxhskwsMM8pzTA+DNbjHJ8FGh/YFfimdbG4TGrEYTDL6lLOJZbUjh87w1SCrYP/Z8FKlRwkcLSj5H+yP40+C//AATl/wCDaDwF+2L8DPgh4B0D9tL9oz4En4C+CfGvw8+Heix/Gn4x/Gn4q/E7xb4J+G+n3Wp6Hpf/AAlfj7VfDdxMfFun6JLLqN1cxeFfItIGlWJR9/42UMVXq5J4ccPUsRR/4iRk/hTl1fK8pp14fWXi/DXK814nzWOHwMeb+1/7DxfFTy/H+zdRZ5nFJOoqmPm5/IeEksCp5zxzxHLC18N4fZn4k5tXzLN+StRwmW5dxpi8NlWVYrEYicXQyPG5zheGctzGmqtOhQyyiq0kqWBjyfl/+zZ46m/ZB/Y6/wCCxH/BOfWfhX+1p8FPh78bP+CcmoftO/A/R/2yvgt4s+BfjzxH8Yvh/wDCDw78Ov2srvwxoXi6e7l1zQvF/ilLTxnoc2mXksWnaJoV3Yz21pLYyIfn/EfE4TOvD3iDKcFVoSj4feN3htmvDOEliKdXO6XhRxr4w8JUsj/tjCUYQpZbR4czvB0cmoODqU8yx2cY7HRrVK08TGl6fC0Mbl/GXC/EGZRxX1vj3w448yTizFVHWnlEvEjhzgzizO5YXIcVWXtcwhieHcwxuMzPG4twxsJYfKsPiKUYTwcqv9NHxA/aU/Ye+JX/AAQmvvg/4v8A2y/AvhKzuf8AgnD8PfCvxK1L4I+JtF+Mfxc+GOl3Pwm8GeFdd8QXfwi+Hmtah451TSvDGp6jb2/jvTPsmnQ2mhNq0Gt6lotmLq/tfpPpB4fDZ5xfx9Ohj408HX8VaGMwmaUYTxmU1K78R8FXySlmWJwvNSp5LnmZ/wBn5PXxUqkaNSGZ06VKVStXoUqnneCVbEZTkvBUKmHUcbT4OxtKpgcRiKWW5iqeG4NzPE5tPLXikpwzvKcpw2Y5vl8IUatejicujXWHqKhOJ+Tv/BLqDwH+y3/wUl/Yo+F+qeEf+CcnjjxR8bv2Ufi54F+Cn7W3/BLfxtqfg3+2Ph14L8EWXjh/F/7dP7PRRfDOveLfE8GkQahZ+P7wWbDxXY+TLe6xNpV5HpXbVxGLx1TxvwM6n+pWd0ODcJneeVMJUwuaeHWUwwnEywuFxvDuFxEoYHJsZgcRiliY45zp4PG5bGOWUKUsvzaWJp+XLDUMPlfhjmVOc+I8locYLAZVTzSGIyvxAxeJzfI6mEq0c1lHmxucYejR56GNyqtGrWyetUxGaYqrQzDCRw+N/rv/AGLLnWrz9mr4cXHiH9rnwv8At16vJH4k+1/tTeDND+Gnhvw38T9vi3XVhk07RvhBqOq/DyzHhaAReDbj/hH7+4E134fnuNRKarLexpx5moc+BcMrqZUpZLkkpU5zxM/7QqSynCOpnlJ4pc0aGfTcs4oU6LlhKVHGwp4OpUw0aU5ezSbeJzW+JjWSznM4wwqVNSyemsTJQySrKD9pUr5XG2Fq1MSoYqc4OVeEJtxX8+X/AAbZ+N2+Gf7Cn/BVv4jp4X8T+N38A/8ABU39uXxmngzwTpkut+MfFr+GPhD8CNaXw14U0eAGbVfEeuNZDTNF06IGS81K6trdPmkFfL57mNfKcnzLMsLgK2aYrB4StWwuXYdS9rjcSotYfDRcIVZwjVrOEalWNKq6VNzqqnU5OR+1k2XwzXNssyyrjcNltLMMfhMHUzDGTVPCYGnia8KU8XiZycVGjh4zdWo3KK5YP3lufmf/AMEn/wBsL4ga1/wXm8f/ALQ/7Znhn9pL4efE39pD9hHx5rXxD0T4v/BXxp8Lvh3+yzoWh/Fk+J/Dvh7+0PHen+H5PC/7Onw8+E3w50jQr740+JYNN8N+JPi/feJPMmS+1wSy/VcG0MuyTgTxKymeZ4XE1o5zwNxDn3E+NlRy+hmGdw4dzTE57DHe0xFanlE4YzNqeScG5Pi8XWxmL4XyTAVqcoxh9WoeJxbXxmcZ9wPjqGWYqlQpZpn/AA5w3kGCo1cbi1kVbE4PLMknQ9lD2mc5rjMXicZxFxZiMFRpYbLsRm1SnTw0aGFlVqyf8F2fF+l/F7/goT8TfHesad+wn+0R+zf8Pv8Agk94a+O3wj0b9q34r/EPTPBHxF8C3vxT8Q6r8R7z9i/xN8FvG3hkXv7RHj9NN8PaV4Y8eaN4huvs+jWOn2cIvINTtGt/iMlnUyWv4sZpn+XVHi8n8U/BzLMPh8HisTlHH9PhzF5FlmKyxZJVS58JwvHivH59ieI8XVw1fnrLD5dCjXoY/G0av0uMlUzOn4bZdk2YRp5dmmQeKNSeNrYfC43hKHGGDxMsBmCz6s3evmWXcOYbLYZblyr0FgpV8ZnTrYbGZTRk0/4K76z/AME8/i58FfA37WHgC68GeE/2tvhp8Lv+CcXxK/aC+F3xc+K3xhj/AGxfhl+zlqMngPxr8LfA/wCxB4m+JUWoeDbj4wXqa9/xXfjDR4vEc+q2cWp3vi/7F4u8Qvez/oTjW4X8eKWY4OtLPMDhfpCVsHxjUyTA0aOf5px9Rw6yTJ8LjsgpKLo8GLLKlfNc94by+OBwWMnluWVcrzCnTyitJ/I5bh4cR+E+ByLEQwWS4vF+DGdx4KpZxiq1XhClwlQxGOxGe4x5n708bnlfNsBh8i4WznMIYnMJ4bMMRgcRhqmHxVGjT+bf2tpPCPiX/gph+0n+1DHpfw9h+HHgP/grV/wT+0HxmfGupQ2X/BUCx8Y6f4Y0LTY9F/ZglkspYNF/Z41K/vNOu9Y8HXqXWs+KLDwzNdaZqmnpokLWHi+FFGeW554cYSdWMo519IDx64fybF5K/a1MVmlVZhgpUfE3FKUaWP8ADjD5rQxMMBgqEKeJwGAx1PB1liKuMl7afEPF08x4U45rU4Yp/VPozeEvEWaYfOLRoZZk+ZTwGbUa/h+oycsr8SllFeg+IcfjW8Ks2nisRFeymkv6eP8AgtR8b/8AglxrH7KPhz4u/taeJ/C37SngT4DftLwaN4B+AHgD4u+ELrwj8XP2svD2mapo+nfBD4vW6apdeEIrTwxHql/qPxE0v4i3enaX4B0NL/WfE1ttSDTr/wCWxtSEc34OzTKsFgs7z7iTJuIcFwJTzLE0KXDGLy/Po0MmzPjGpj8TOGW0MsyCtSp0ocV067WV4yrPL8HWnjswWEr/AF2GpTnlnFOW5hjsXkmUZXVybH8YYjL6OIqcQYalllb+1cDkGHwGFtmGMxmfe5Klw/GmpZnCjRx9SWFwmXVMywf8tvj34A6x4M+G/wDwSf8A2edO+K3/AATc+OHwn8ZR/wDBSn42ah4V+N3x01fx7/wTc+FHxp8QWnh/xcnwNt/Gvwh8bxHxF4n+C/w/8Q3uhfDyCDxZbyaX488Saz4t06eSzYSah6eZqpgMZxDgM1rVOJsH4e/Ra4XwOUcU5rHGZZxTxtLD+IHEtPj/AD/gGrKeFxNTPa9TDZHkeGx8nTnl3DeUQxlSjl+ZYGlgcH5WBrVMVQlnGW4WpkVLjj6RNTMM54by6OAzPLuE6NXgvKocBcP8Vzp0ZYajldSVPM87xWWYfD08Pm+YYihkklicFipY+v8Abvxbuf8Agnd+2X/wR4/Yrj1XQPgN+zt+1Vp/7Df7Rc/7GfwX/bD+LP7Q/iH9nzwl4L8K6rqfw/8AjV4r8FeLvFur6vofiLxrpuleFJtc/Z8u/HHiPWPF/gy4k8FXFpZ6l4Z8PFH7PFiNTC8QcTZ5l1XE5pmeF8M/DLiDivDQp4f/AFywPAOOwGEzzIsv4Vpyw9LCVuMcwzWjQ4cxOa4TCxxvFGBhjMTnlLmr0nh9PDeMYUMjyXMo4SlldbxZ4xyfKa+ExOIxHCWd8b4PF4iGNxvEc6dWvilwjRw+Z1MyrYTGVFgctzCviMqyTF+3q1liZ/hP440H4jf8FCf+DU7xb4YtfiBZ6Def8E9P2j9N02L4p6jDrPjySDw3+zB8T/DLXmvazb2lhb6y2oS6PJf6drFvYWMGq6Rc2GoQ2VpHcLbx/SeMClLPOIMVKSks0jk2d0rprERw+fYHK86w1PMLzqXzelh8fSpZ1L2lRSzaGNkqk01J/OeE8k8uyylyKnPBZlxRllanCywsMTlWdZ3luLhl1NJewyiOJwlWOTYWXv4TKlg8NUbnSkz1j/g4u8B/sUfEjQ/ixPq/jD4Iw/t2/Cz9lX/hMdP8M/tA+LviV4ebTf2YrPxve674i1j9mOCe2l+FMP7TPiPxZo8fhTwZrFrBq/iB4rq907XtMuNMWya2/A8nxNXL8wrZxlzzBZbhePvD3A8a4rIJ0KPGFGrHE4TEZFgckxOLTr4fJpU8w+t57VwlOvltHD1sTScsNmuYt1f3rH0qOMwOEynMvqaxWL4e46xHBcc4pVKvDDzDE5asBneMzynh6lKnWxOEwOGdbLKGJxFDF08fhMtzSFOvgcskl+k3x4+M37Avx9/4JbeLtI/aW+M2veGPgdpn7LfwF+Iv7QPg6L4pafaftI+D/Avi/wAOeE/GPgHw78TNM8M3dz4qtPFPxPmtdP0OLTbnS7WP4k3t9e6Zpkd3aalItfReI1H+yeNc4x+KwGFzipkXifjsPhMvynB82R5nxXl+a4irhsgpYOtUWHpww9apSxay/GYqg8mo4ejmOMxODo5fPGUvmfDOU6/CHDOW4XF1cDLMvDqzxebYqNTHw4Yp5S8pzfiH61Gjz43CfV6eKp1c2wmDq08d7WdLD4epXxNPCy/mNg+CHwX+Jf7GHx4/aR+D3xF/Ys+EPwh+MP7f37HHxp0X/gm1d/tJ+CIPhSnwh+HWi+JPC/gv4L/tCa54E1TxP4T+EvxY/aVkMvjrxJoHiW1h8O6LqPhK107xBfrqWlX1vovu1P7RyDF+FGVZ9g6HGmaYTirxOxmOnSk/7LpcQcb5Vh6lHJOEMyxlH6jndXw+y/C+zjUTpYHF4HMsXUy/LXg8Nh8DmXjYf+zc1wXinjskxFXhTKqnh1wtkeX4vERks5q5XwxnuE+s8VcVYPD1p5jl9DiHH4mOGwKpKGZUcbWp08fj3XzPEZvT5D4CnRPF13+zn8Jf2kvCfwm8A/8ABO7Vf+C4f7R1jq3wp0z4jW/jX9lDwfcWvwC0nxH4S+E+i/EK9XRfB/iv4Z6F8RtW8UWtlPawWXgrW/EQ16fS7JbCRIhzZXDD4nFeHFTOcdic3x+G8DfHfEZFmWb4SWBxOY4LLc7w2CyjP6VLEzqYuOJw0Kmc0uGMdjK1TPFgHhqc631qrVpyviOtOhgfEf8AsTC4bJ6OI8RPow4fN8Bw7jf7QoUJ5jh85qcbYDMKuEhGhB1cFgOEMRxbgqNKll2W4yNPkhTpUKNZf0Gf8EQvi94W8G/8E7tW+H2j/EfwjpseuftHft0eFf2EvCuveNdIj1r4j/DDwF438T6t4T074UaZrWqf2x450nw67alNs8Pw6qunaRCs84iskV6+M49r8TYnwj4PxtSOPreJEfo54PPOI6ToT/tzDZ3hMPnuCwWMzDBxhGvhnQwdDIcPRqVqVKnGn9Spprnp3+n4Uo5Lg/EzxIw9Z4TBcEUvH6tkuWTpSpUchpZfmeE4axLwOU4iDWDqU8dia2b4mlTw9ScsVi54+pT9pUVVr8GP+CPnxA+Fvwz+Kf7MXij9o74ffs46nqn7Sv7LX7dl78Qv2gv2dviz+0Sv7Zvw1tPBTeJPGPx3179tzw94b8XXOk+JtV8Vw2GpH4fS2Pg0eLPBd3ZaTJ4avn1vQ7eWf9AzzBZDLhvxFyCnXjl3DOA8IPCzMcR/ZHLiOB8fwxj8bk+U4TLsFenWq4HiOOKx6xXEeeYGrh3HEQxOQTVXKaknhPlstxHEU+KuDs5xuFpY7iyfjVxplsMFm1NYTiqhxWqWZTpVqeAjKnhMbkGFwdJYDA5BjaOIwry2uuIf3ONxtSjiPo/9lXTf+CafwN/bG/bA8KaR4y8CW3/BPX42f8Eq7TxHpHir9lLxr8Wr6DSP2d9M+IcOieMfEP7XVjpdhefGS3/aY1y58RlIfEtj9ivtG8IXOoeHtX0C2vZb2ePx8R9dxXAvHuRcZQlRx2D8T/DTHzqtU/8AVpxxNCeS8EZFwxicH/slOrjubK8fxZga9TG4HiLGY7GZpUq0curVsNX9CisFh+MOAeIeEsRDEYbGcO+JmUpTxNb/AFqoZhg8M+KOL89z767KOIjk+Fngs4y7hLH0amGx2BqZTlWDwkK2NwmGr0fIdJ0P4JfCL4Jf8HDXwd+Bl38J9W+HHiP9ir4MfFf4S3n7Lniy/wDEf7PGk/BeDw9qfhfwBYeL7TWUn1vTf2nde0q4tvE/xX1XUNWvV8X3t5e6xbWWj+VNDc+/l1fOsbwliaXEFGrhs94a8WsxwPEVOtSowyirnHEeSYfNJx4AeHfsf9UsrllmJyjEU4xao4rC4DD08RXpUIqj8/mUclw3EmQPInCpk+e+EVbH5LiIyrxzmtgsn4nhgsRPjyOLhDEVOI6tTMcNisshKFKeBy7E46niaUMRipX/AKq/+CY3/KNj/gnr/wBmO/sm/wDqhfANfe4f/d6H/Xml/wCkRORbL0X5H3FWwwPQ4ODjg9ce9TNSlCUYy5JOMlGaSlySaaUuV6Pletno7WY1o11127n81v7F/wAIbv8AZu/4Lkfto2nxB+Ovjz4y6vq/7Bnw/wDip46+K3xg1bS7aS0fWfjBqk8+n6bbWsdjoPgr4feDtA0qx0zQ9CtSNP0bTNPluZ7qSWe5mPk+HuJw+VcCeNWDxmJpU8Lwv4l+F2Exud5jWp08TmE14TZnnWbZ7neOqeype1r4/MsbUjKXs6GXZXTwOW028Pl9OclxjRrZj4h+HGJwdCq5cQcGcfYnLMjwcKlWhlWHq8f5fl2V5DlFCKnXqU6OGwmGVScnUxOZ5rXx2Y1Uq+OlSh8Lf8HI37W3jT42fC2++Cnwu0z4waj+x/pPwj8NfHXU/wBob4NeA9Z+IvwM+PXxF1jxnpel/DzwFqPxq8Mw6h8OtG+F/gqxXVfGHiLUpNdvJtd8eDwZoVpZ20liuon53HSr1OJJ4zNcLjsCuE+IODcJwzluPoVMDhc6xnEEcpzPNuKFVrwj/aNHDcLZr/YnCODws4LH57muPxdSVelgsJTl9Nl1fDwy7DYfLqscf/rBlfF+Iz3McplTx9fKcDw9hM+weD4fjDDzqzweNxnFmU0sXxXWrUof2bwxlk6LrQ/tLGUo/En/AAU61zw1+0l8T/jP8VvD/hfwR4d0n4b/APBM/wDZT1v4kaN+2Rpt14E+Pfh/Q5PiHY6xbTfsM+H9ZsJLvwJ8WrnT4LjSNe1vX4tR0+/vNffR7fT1fWmN37mZ16WW8XeKHEFeWNWVPx+8H8Ria3D9SK8Q8Fis2yPLcfDL8qruUaeV5DTwWY5fLirJsXGONoZjgcwrOtTWE5KPxnD0KuI4R8JMmw8cLWzOPgl4p08Phs5oyrcCYrD5HicdkNXMcxw9N/WMfxFXx+V4/FcI5rhv9jxmSPKMTTfJ70tD9pn4i2dr+2b+1P8AtIfGD4VfAT4z+Efg78S/+Cc134J8C/tA/E/4v+Av274fhh4j8B+AL/4dRfsn3nw68WeGF0TVNM1/W9Q8Y/FOaSDWLLxF4ga+W+sG/s66N17/AAhSxWE43y+GY08shxHm30p/FLhevjuGHNZpgcwo5pjMr4Yxuc5ZXdTCY7gTCcM0Mt/1eyPG4edHPIupDFOjTweExFDyMyax3BeGoYeriJcO4b6OXBecZZT4onCnluNy2rgqeN4npU82wvJiP9aMdnjxmAzTOqFWNTKHTpYfCxxEM1r4d/tt/wAF5PiZpvxb+Fv7HvgP4W+OP2efG/gq5/4KG/D74WfHzRvix48a7+APh/xnpfg/xTrPhz4eftVP4F1kato/hrS/E/8AZOseLvA+q3mlaleS2Wl2lwlpLdWl1H8x7Kpj/EfgZReQ4zJK3C/i3jMvxmcuVbh7FcT5NlWW4PATwNajKNPG55hsBiOKKWR4OnOUa+bKOExMY0XXifWYnFTw3AnFM6Uc2wmZqv4eSzbBYKMaeeYThDPMzlicVVxSrKVfLMtxuJpZHSxub8nPh8vrV8XhXVlFKX53aj4B0v4/f8EHf2urLwRqU/7Mvgv9jz4lfthab8RPhh+yv8RPGviX9mv9pfx94SfStV03X/BXiX4m634w8Y6V+z02vao/iGw+Geha1H4b1PVEaWUwW5a2Pl+INTm8PvCDi6nVzSpl+JybgbAZRw7n9SGMq4CebeLWWcNVMxzjGumsXxBjsvwsM6r5JiMwrVKmW47MqDVfFf6v4GdXs4UhycTeKHDvJl1HMv7SzfN8fxBkXtKMa2Fwfh1mWZyyXCYKU54TI3j5RyXBZ7hsHTjz5XlksLTp4aOe4uNBv/BTHwrF8V3/AOCYPw50G3+ANx400L/glH8XPHNwv7Z1z/xjbF4Tn+CvhHS57/wLp8UYum/aQ0W9sW1vwhrq3Udj4Xi07SNc1C2uks4nt/ovF2Sh4q/Scx8YylQyjgx181dL3+JcPRfidnVbCV/DyztgeI66p47BYrFYiNWhjcPVo5fSjTq+19r4/hymvDv6POHbjKvm3HOFwmW4aqlLh7F18JwLltXF0vEGj/FxnDajicF/ZtHCr2tPHTx3PdV4W94/ZI17QPEv7bn/AAaq6t4WTxvHoL/sf/tnWGnp8RbyHUPFwTRv2T/E2jTHUL+2t7S2vbNrnT5m0K6t7W2gn8PnS5YbeGNljX4H6Zj5+BOL66lKdPF5ZwJj8POq74yeEzDE8IY3BzzSfNJVM7lhMRRlnlaMpRrZw8dVjKUZpvwPDWyyzB07NVKGccW4bERUr0IYvC8Q55h8ZTwEd6WVU8XSrU8ow8/3mGyuOEw9VupSkz+3Ov8AI0/WwoAKACgDifiX4zPw4+HPj74hL4a8S+M28C+C/FHjBfCHgzTZdZ8X+Km8NaJe6yvhzwtpEP73VPEWtmyGm6Lp8fz3mo3NtbrzIKmftGowoqm61WpSo0fbTdKgq1epCjSliKyjN0cPGpOMsRW5J+xoqdXklycr78qwUMyzPL8vqYuhgaeOxuGwtTG4qShhsJCvWhSnia8m4pUqEZOpNuS92L1W5/D/AP8ABLT9rrx/rn/BdXxt+0H+2F4Z/aM+H3xJ/aJ/Ya8fat490L4tfBnxn8M/h/8AswaFonxX/wCEl8OaANQ8b6foMnhr9nrwB8Kfh1pOjaj8ZvEdvpvhzxD8X9Q8RiSZL7WxLL/avE3CmT5R9HjiPhbhjNOHMzweQ+IHB2YVs/wmb4CtieK83qcMYyOc1cTTw2IxUKGfYvOs9lhOHOGliMRj/wDVLK8uqQtToewo/E5/jMdnHFfBmZf2ZjqFOONz7h7h/IcNha2KxFHIquKwmXZJKi4Q9pm2Y4rEV8Xn/FWLwlGjhcBiM1qU4YaNDCyrVf0p/wCC1n7Mv7E37avxG/YR8B+FPhr8KviV+0X/AMFFfiN4b+Hnhb9qXQdXfxTe+E/2SPhJo1x8V/i34/8Ahxq+k6xfeCtYv/8AhC7xNE8Eaw1jqVh5vjKTVrW4kns7GRPy3wTxvFXCef8AF8MbWzjJOF/D7Kc18QeNuHatCrgZZrxFChgOHuF+Hc2jUVDMsujn+a4fL8LjKtFwqxwWUVsM6VsROa9ziDMKc+BcdnlCeEzbG/Wsq8PODpe0o4nD5bmvFWcZjDEZvOjTqQ+v4PhZPPM0xOEjWVSnmdTC+1vSp1qE+C/4KLf8Ev8A/gn78Wf24v8Agn7+wv8AD79mLwHoHjb4sadb/Ev4+/FfT7jxC/jTw3+x9+x74L8M+DvDPw+0u5m114dPuvide6P4P+FQ8UQ2p1jT/D2kau0Vw2oXv2xPZ8LvEvjiD8TuP8z4jxNbLODMFiuJY5LKlh6eBz/xF8S+IMbRy6dWmsLKlPAZXmGKzXinNMqg6EMRyYGlSlTw3taU/N4gy/DZNwNw7lWHVb+0eJ84w/h1wpj6/tMRVyrLMjy+XE3GGaxxKqxSzzD5K408qxGOoYzD1cwzaviK9GVWjRlDZ/aZ/wCCcH7CH7QX/BaL9nj9nfwR+zR8P/C+pfDrwHqX/BQX9sD4j6THrq+IvH0em+KrfwD8DvhKbmXWZ9O0vSvEXjqO48X+Oray061udX8O+HtP0u2urW3ur9bjLw28QeN8g8PfEDjurxHj6uCyHMsDwDwdl7qUHRpcecW08RxTm2fYun7BYmpPI8gVbH5TP6xLDPOsyU8Xh68MNRgjjPLsvr5FwlwpKhRni+L6SyyupNxrZT4XcB5Rgsj+r4KEqU6cqWc4illvB6xVOrh8wy3AYPF1cNWdeu6sftL/AILJ/Gn/AIJj6v8Asr6F8V/2rfE/hn9orwL8CP2krXSPBPwH8BfFjwndeFviv+1Z4d03VNK074I/Fm3j1O58Jx23h2PU77UfiDpPxCutO0zwNoaX2s+JrbZHDp99+ceGeWcf0eMsno8G5f8AU8/4v4Qzenk2b5xgqtLL8JwjnUsPhMfxrgMXWjTjTwuDq4elQy/iDL5VKixtRYDAVnicW4P6aqqE8o4lwOaY/E5Vk+U4jKMdxVVy+Faed0v7Nq/2nguH6WBwzWNxmLzpuE4ZByRlj6dKlj6ssLhMvqZjhPwL8e/sheF/Ef8AwTu/4Jo/sp2/7aP/AAThs9J8bftoftC/tJa54P8AiF8WPHnxI/ZJ0vxLY6DrPiq2/Za8DfET4MprHgzUtK+FGj/ECe217QvFnxi+Gcmv61qE8nhTUvEf9oG1uv33/WPF5f4oZvn9Xh/jjO5cEeAkeE6Wb18poZPxfxVTrZngstxHiRVy/PXgsZVX9oZdiMJl+MwGX5tistwOEw9fMsow9HB4nD4f5bAyp4jhvj/MqFB8Pvjbxj4Xxv8AZWW4rC4zA8KZfiMBPEUeB8wrYGjXhRxebUMsynNPq1PCYHB1ZTxOEw+Z0MRUwWZYnxX4X+M/2WP2kT+w/wCFf2svg7+z58D/ANkPwJ+wz/wVBtvAPgnQPEOt6f8Ast+J/wBpXwJ8T9V0bxT8WPgpf/EHxFfajf3mu6HFH4v8Gfbte1vXNI1yeaXQrt7i3s5VriyjxPlOW+NHEXCGY8V5l4hZnwN4HZrktHN8Jh58d8N5Pm2NzKGEyHHYbAYWnGjjJZjgqOGxVDD4eLxeTTwlHHLE041KkvUyenh8Nn3h7w1VeX18twH0oeMOHONsxy+dT/VnizKcr8OOF8XkmbZnUq1auGeU06mbYjL8NjK9anhK2Ow2Llh6eDhi54GH0t+yXrPj3xB+2b/wao6t8S7jVLvxZdfsKftbJJd6y88up3fh61+Anxfs/BF1czXJa4nNz4Jt/D08VxMzPPA8UzO5fcf6H4CpYGj4p+MMcAoKM+IOHcRjVBJf8LeK4SwuJ4h9rFW5cR/b1XMvrULJwxPtYyjFpxX41lzn/qPGEudU6GecYYXCQlDkjRy7B8eZxhcrw+HglGMMFh8uo4WhgI00qSwVPDql+75Wf2r1+6HgBQAUAFABQB/Id/wcR+D/ANiTxh/wuTxjH40+EcX7bnwW+F/wX8QfEbQ/iv41+IvhX4n6J+zJp3xHTxTZn9jCTWbOf4Xad8ePFHicLosOv6FY+IZ003Udb0bxDYQ3mrWki/IYTHYXJeJaHEmWwxeMwOW+J3AtPjaORylU4zo546GWYfhzAZKsW4zo8PU8ox9XP+IsPg5UsCo4XD5lGtQx7rVKv3mXUcbjMvw+S46FG+Y8E8fYng/D5pR9vwhiY/V8dSznGcSYfBv9/mSxOAWX5JDGypY/EVFTjBYjK8FCNH60/wCC0fx2+GHxZ/4J8fDXw5o/xA0i58B3X7TX7Bul/tieDL3xnpD+NPhn8D/id4j0PxPPonx80zSdVfVfAh1yD/hH31VPEa6Wt/F9omhea0Zpa+p4gy/Cvxa8McBmcsszDh+Hjlm3D2Z18MqdXhTH51w3lXErrZVWqTvgpYXAZhTw+Ir4PEy5sBKOBrYiFGrCjOPxPCOJxFLws4+x+WPNMLxHLwEqZ5wipSnV4jc8xxPDeFo43BqnB1sbisVleIzTDyxGHpTpY2MsbCHtKbqQf4keINM+CVr8UPF3wK0K48Exf8Eq5v8Agvr8FvDl9olhrto37Oh066+At5rni/wVJqEV+3hJPhofH9ppU1/pP21fC8FxHA5jRYo3TxuAufM6/hTT41jHE4PD1fpkvI/7f5YUvZZM8l/4hRLCSxfIq11mvFcsgknV/tCrisyjB1/a1oT9zix4rL5eJFbhiM6WYVuAfo11M3eUU1KcctzPGZnHjfMqlTDKU4ZhL+z+H45xi1JYzCyw+CjVnRnCny+r/A79gHwX+1F+yH+0R8V4v2hfC/wV/ZA/ZG/a4/4KLeBvh5qeseApfit4T0/9jfVviF8J/iXqGu/APVIvHXhi28J+J/Dur/DHVLHwJ4ug/wCEr0iVPEGtQR6Vc3MVuJHl2PqcNcG+D3iTnNXM8yxb8MeA55jgIyrQ4rzjGcAeMmbcWcG4PB4+vOVfDZxxLmGDw3B+OoYrC18RisrqZZhsPClUw9CM+7EwWYcccbcHZBhsHDF4jiV1abqzpx4cwfEPGHhBjOBeKqec5fGFOlVyrJ8u4khxHgo0MZgcLgMfhZ4is54XFYiUf0v/AOCfv7eeneBf2qde8BfGz4JfEm3/AGhP24Pit8LdZ+JnxLv9S8M/2f8AB27+KnwV8bfEr9kH9mi48NXN5D4wvtJ8C/s5/DQnxj4ksrJdM0n4t+J/E63FlP8A2re6jbfTZJhK9Kl/qRW9jTzfLsb4i5lnuPozhVwPEniVw5k/BXFfixHCunUqVMHlfC2W8W8O8H8LV8S5UczyrhCjDCxpKdKti/ks9+q0cHl/F2ExNTGcO1Mq4QyThLDTjVji8F4eYri/OuA+Ec7rqblhq2Z8a8X4PPeMs6oYaVOWDwnEOGdaU5YKOEo/Z/8AwbNf8kV/4Kk/9prf23P/AFE/gLXxlf8Aj1v+vtT/ANLZ+i4T/dcN/wBg9H/03E/pPrI6AoAKACgAoA/kT/Yeb/gtF/wTm1z9vTwN8N/+CMd1+1L8Pf2hv+CkH7Vv7V3gf4o3n/BQT9lz9n6efwn8TtY8NeGfD+n/APCvvFcPjHxHFDcaV8PbXxLa6pq9xol5dW3iOG1fQLVbFb3UAD7u/wCHh/8AwXX/AOldX/zrl+x5/wDMTQAf8PD/APguv/0rq/8AnXL9jz/5iaAD/h4f/wAF1/8ApXV/865fsef/ADE0AH/Dw/8A4Lr/APSur/51y/Y8/wDmJoAP+Hh//Bdf/pXV/wDOuX7Hn/zE0AH/AA8P/wCC6/8A0rq/+dcv2PP/AJiaAD/h4f8A8F1/+ldX/wA65fsef/MTQAf8PD/+C6//AErq/wDnXL9jz/5iaAD/AIeH/wDBdf8A6V1f/OuX7Hn/AMxNAB/w8P8A+C6//Sur/wCdcv2PP/mJoAP+Hh//AAXX/wCldX/zrl+x5/8AMTQAf8PD/wDguv8A9K6v/nXL9jz/AOYmgDz7x9+1r/wWD+Kx8Hn4o/8ABsT8PviSfh5400b4keAD4+/4Kf8A7DPjE+BviJ4cW5Xw9498HnxF8N9R/wCEZ8aaEt7eLo3inRfsWuaWt3cixvoBPLvdCUsNjKOY4ZvD5hh8PjMLh8dQbpYyhhcxpRoZhhqOKp8telh8dQjGjjKMJxp4qlGNOvGcEkFT97hcTgav7zBY2NOGMwdT38Li40asa9GOJw8r0q8aVaEK1NVYTUKsY1IpTimuI+Pvxr/4KiftU+G9O8H/ALS3/Bq18IPj34Z0e+fVNF0X4u/8FL/2EvH9loeqSRiCXU9CTxN8NdRbRdRltx9mmvtLa0uprYtbSStA7RnmnhMLPE0cZPD0ZYvDxnToYl04+3p0qkoTq0Y1bc6oVZU6cq1Dm9lVdOHtIS5Y26KeKxNKhXwtOvWhhsS6csRh41JKhWlSU1RnVpX9nOpR9pU9jUlFzouc3TlFybfYeAP2q/8Agr18KPh1YfCD4X/8Gwnw8+HXwn0rTbzR9N+Gfgf/AIKf/sM+FfANjpWo+d/aOnW3hDQ/hxY6BFZaibm5bULdLARXz3Nw90szzyl980SzvD18JnMYZrhMTgpZbiMJmMI4zC1sunRlh5ZfVw2IVShPAPDylh/qcoPDewk6PsvZvlOXARWVVoYjLL5fiaeLjj4YnBt4bErHxnCpHHfWKThWeNVSnTqfW3N4h1IRm6nNFM4+H40f8FOrfwh8Lfh7b/8ABqR8B4PAPwN8T6b42+CfgeH/AIKKf8E+4vCHwe8Z6LPe3Wj+Lvhb4aT4ULovw+8T6Tc6lqNxpuv+ErLSNVsJ9QvZrW7ikup2k6ZYvFzzHDZxPFYieb4PLqmT4TNZVqksxwuU1cDhssq5Xhsc5PE0Muq5bgsHl9TBUqscNPA4TDYSVJ0KFKnHKGGw9PA4vLKeHoU8tx+Ilisdl8KVOOBxuKniquNnicXhIxVDE4iWNrVsXKtWpzqSxVWriHJ1akpu38V/jx/wVJ+PGoaPq3xx/wCDVX4JfGbVfD2heLfC+gan8V/+Cjv7APxE1DQ/DPj7TRo3jvw7o954v+FesXOmaF410dV0nxbpFlJBp/iPTVFjrFveWoEVefLCYWUsXOWGw8p4+hl2Gx05UabljcPk+aU88yjD4uTjfE0MrzqjSzfLqVZzp4HNKVPMMNGli4Rqrs9vX9nSo+2q+yoVq2Jo0vaT9nRxGIw08FiK9KF+WnWr4Oc8JWqwSnVw050JylSk4Py34bzftvfBzW7/AMTfCH/gz0/ZA+FfiTVfD2teEdT8QfDf9tz/AIJqeB9b1Lwp4kthZeIvDF/qvhj4KaXf3nh7X7MC01rRbi4k03VLYCC+tp4vkrom/aYXHYGp+8wOZ4ZYLMsHP3sLmGDWJw+MWEx2Hleji8MsXhMLilQxEKlJYnDYevye1o05RwUILFYDHKEVjcqxax+V4xRSxWW49YfEYRY3AYhL2uDxawmLxWFWJw86db6vicRR5/Z1qkZXfgdrf7fn7M3iHxF4t/Z3/wCDR39nD4IeKPFlhc6R4j8RfCz/AIKG/wDBPzwPrWq6LeSxz3Wg3OpeHvhXYXY8P3E8UU0ugRSx6O8sUcjWReNGDk3Uy3FZNUbq5Vjqfssfl9X97hMfSUakFSx9GpzQx1OMKtWEKeKVaFOFarGCjGrUUicITx1DM5Qi8wws3VwuM5UsRhKsladXC1ElLDVait7WrQdOpVsvaSlyq3u/wz/a8/4LE/BbwVo3w1+Dn/Bsf4D+E3w68OC9Hh7wD8M/+Cof7DngTwVoI1LULrV9RGjeFfC3w50rQtLGoarf32p3osbCAXWoXl1ez+Zc3E0j7V8VicVKlLFYiviZUcNhsHRlXq1K0qWEwVCnhcHhaTqSk6eGwmFpUsNhqEbUqFClTo0owpwjFKNOnCdepCnCNTFYmtjMVUjGMZ4nF4mbqYjFV5JKVbE16jc61eo5Vas25TlKWp+en/BKSP8A4Lpf8E3/AITftEeAYP8AghvdfGeL9oT9sL4w/tXrq97/AMFIf2SfhNc+Ef8AhaOhfD/w43gGTQtQi8ZXmsf2E3w/N4niqWfQv7Zj1ZBH4csYrWO5vsCz7H+Kfx0/4K3/ABXPxI1zWf8Ag2Q+Htn8T/ib8FfE37P2t/Gf/h5L/wAE8vEXxOT4VeJ4r97nwTLr3jT4OeJYtf8ABdtquoTa8ngHxXZ694CvtW3T6t4a1BJriKbzsxyyhmOT55kUqlfB5fxJPDVc7hgJww08wr4Oj9VwmLxD9nOFXMMHg3PDZfmFWnUxeXU5c2Bq0JwhKPoZfmVbL8zyTNVGOJr8PYt43KY4idfkwdWdSnVrrDTo1aVfCRxUqVP619TrYeddRSnN2VvIYrD9vvUPg/8As7fBD4h/8GoPwe+Nngz9lbwZ4V8DfBOT44f8FLP2BvihrnhDSPCWjaVollLZan4m+FV19mu9Qg0XTrnW1sILLT9TvrWCeawC21pHB9DmGYVMfxNiOLlQw+BzytNOljMDCdKtg6FKo6mDwmFxNSpWxqoZfJqWBdfFV6+HqxWJVd4tyry8PBYNYPJJ5BKvXxWXV6+JxmMoYj2So43H46vWxOPxtbC4elQwVOtjK2JxDrRwuGw9BUa9TCU6NPCP2C9K+I3xF/4KQfGD4keBPjF8V/8Ag06+AnxJ+K/wwjsIvh58RvHP/BRn9gPxR408GQ6TdtqGjw+HfEes/C281XTIdE1Fm1LQ4ba5SPRdTZtR0tbS9Yznhwc55dmWJznASlg82xmuLzPDSdDHYiSp+yVWtiqbjWqV40XKhGvKbrRoTnQjNUqk4S6cTSp4zLKOS4qnDEZRh040MrrRjUwFGElFTpUsJJOhChUVOn7WhGCo1XSpOpCTpU3FniL4g/8ABR3xf8cdE/aa8Vf8GnHwD8R/tEeG/sLaD8b9b/4KM/sB6n8VNKm0uIW+k3Vn45vPhdN4iivtHtx9n0a/GofbdIty0Gmz2sTujTl//CTVxlfLP+E+tmCrrG1cF/s1TE/WqLw2KlWlR5HOeLwr+q4uo3z4rC2w2IlUoJUy8av7SoYbC5h/tuGwfs/qtDFfv6VCNKu8VRhTp1eaMaVHFyljKFK3sqOMk8VShDEN1Dwzwp4F/b107wr448J/Ev8A4NTPgx+0Rp3j79oL4sftMarH8fP+ChH/AATV+IOn6X8UPjDdaf8A8JPqPhTw1c/Ai18KeFoxoui6B4fNzo2h2us65baPHq/i3VvEXibUdY1zUMMNhsPhcn4QyeFCjOnwVw5ieGcmxdSlTljqeXZhnmP4lzOjGtGEY4XCYvO8xxGIpZVl1PB5PluEo5bleWZfhMuyvA4ejvXxWJxGY8RZjPEVovibMsrzTMcHTqThgZYjJMkw/D2VTdC7eJxOFy6hVc8xx88XmWJxmY5ti6+MnPMK0T0nVZ/25da+ENr+z9qP/BoJ+ytJ8C7DxVL470/4PQft6f8ABOmx+Gmm+N7iFba58Yab4KsPhBbeHdP8UXdogs7zX7LT4NVvLEvZXN3Lau8LbYlfXK2VYjGf7XWyOhWwuTVMV/tEsrwmJxNbG4rB4D2vP9VwWKxmIr4rFYOjy4bE4itVrV6VSpUnJ44dvCQzGnhP9lp5vOnVzWOH/crMa1GjRw1CvjfZ8v1nEYehhsNSw+Irc9bD08Ph40ZwVGly9J8VfHH/AAUU+OXgbwD8MvjJ/wAGl/7PnxQ+HPwqFonwx8CeOv8Agon/AME/vEvhH4eQWNpb6fa2fgnw9qvwrudK8L6emnWlrpr6dolrZWM2m28Onz28lnGsAuvOWKzaOe4qTxWdR50s1xLdfMJRqzhUqQqYurz1qtOdWlSrTpVJzpyrUaNZx9rRpTjOGSwWXzynBr6pllSUJywGG/cYT2tP2vs60aFLlpwxFP6xiFDEQjGtBYjERjUSr1VP44+PHhj/AILefGH/AIKN/sFftt6D/wAEJ4PhtpX7DXwu+NHgPRvgbo//AAUR/ZAvfDvjHRvit4A8UfDexTTfH9lB4f0P4fw+DYPE0N5ZeGbbwf4jl1Gy0tbO3XSLST7baYZtGvm8MW8Viq1XE42r7fEYzESnia9atKvGvVrVp1KntK1WrNSdSpOo5ylJzk5O998plQyiphfquFo08Ng6bpUMJQjDDUKVL2MqMKdKFOn7OlTpxkuWEKailFRSS2+mfjRrf/BTb9o7V/B+v/tAf8GsfwU+NeufD+5e68Eav8U/+Ci37BfjvUvC0ss0NzMmiXniX4falcWFtPdW9tdXFnBItncXVra3M0Ek9tBJH85guHauW4/+1MvzKpgsx5KVP69haEqGK5cPOdXDXr0sTGo5YSrVq1sJNy58JWq1KuGlSqVJyf0eL4kp4/AvLMbl0MXl8qk6rwWJxCrYX2lSEadafsamHlTTr0oQo4i0UsRRjGjW9pSSgeYX3g//AIKbeKPij+0T8UPid/wbM+BfjDL+0xpXwa0H4heBvij/AMFHf+CeHiv4cSaJ8CLPVE+HtsfCd38I1tvEep6dqet6nq//AAkvjqXxX4ktmXRNH0nVNM8PeGPD+k6eUOG/YZdHL1i4VOXirM+MYYyrhXPGUc5zTKcLkdSrhZvE+ywUaWV4evQjPB0aGKxM81zitmGJxk8fLknEcRQxGLwWKeClThgOGI8JYfBU8VGODWU/2zPPa1OpT+q89WNfHxwE/q1WpPAYVZVgZ4HB4Wu8XWxWzpPg79uvw94F8e/DDw3/AMGjn7Knhj4c/FSLRoviX4G8L/twf8E5PDXhXx8vhu5uL3w23jDQ9C+FWn6d4il8OXt3c33h+fVbe6n0O9uJrzS5LS5kaU3ishxWNo4PD4zOMTiaGX46WZ4CjXVarTwOYzpQw9TH4OE8W44bGVMPCGHq4mioVquHiqFScqXuCw2f4bB1q2IwuUYbD18ThKmAxFWjKjTqYjAVZKdTBV5RwidbCVJpTnhqnNRlNKbg5JNdVqt3/wAFJ9d+CNh+zTrH/Bqx8C9S/Z60loJNK+Cd3/wUQ/YHl+F+l3FrdS39vfaZ4Jb4e/8ACP2GpQ39xcahHqdpYw6gt/cXF6Ln7VPLK6xmQYjMMZhcwx2a1cXjsE6f1LF16MqmIwcaVB4WnTwtWWJc8PRhhJSwkaNFworBylhOT6vKVNrBZ9h8uw2KweByqlhMJjlUWOw9CtGnRxrq1adepLGU44blxVSdelSxEqldVKjxFKliOb21OE48rq9l/wAFWb7x5+yf4z0T/g260PwJpn7F8/ju8+BngHwB/wAFNv2AfCvg7w3d+O/Blz4Bu47aPT/hYuu6Noem+HtR1b7P4U8Ka54d8Matq11Yax4n0rXb7w74dk0zppZVjo5rm+d183r43Ms44cnwviMTjIVqsqeW1cflmNqSjbGRdauqeU4bLsL9ceKw+X5fVxlLAYfD1sS68Maub4OeTYbIaWVU8JluH4iy/iZ4fC1oU4YjMcsWY1MN7WLwk4xUswzGWaYnEUFRx+KxlCnGvjKmErY7DYvtPAms/wDBTP4XfEjxx8Yvht/waw/BHwF8V/iYl7H8QfiP4Q/4KJ/sE+HvG3jKPVLlb7Vo/EXiTSvh7a6tqkes36JqGtR3V1ImsagiX+pi6u0WYcNLhmVHKKnD9LHunkVWyq5PDDNZZUjGNSEKdTBLEfVp0aUa1aNGjKm6VFV66pQh7erz9NbiOniMzpZ1Xy2FbN6CtRzSrXU8fSfLGDlTxcsM68KkoQp051YzVSdOlSpyk4UqcY0PhbJ/wUg+B8PxBtvg5/wan/AP4XW3xZhubX4nW3gL/goR+wD4Wt/H9hdrdJcaV4vg0b4dWkWv6NIl9fr/AGNqSXGlKL++2Wa/bLnzbr8OVcVlVPI8TmVTE5NTd4ZViKEq2XqSh7KMnhKuJlQlONJKjCcoOUKEYUYNUoRginxFSo5rLPaOWwo51K982pV1TzG8qsa83HGQw0a8HUxEIYiq4zTq4iKxFVzrLnPm/wCOvwk/4Kh61+xT+0/+yP8As8/8G03ws/ZI8P8A7SHgnWvDXiXxH8Gf28P2H2W21TV40tYfEmpeBfBHhjwhd+NbrTISbez0+TWLN7ayJtrS6s7SPYO+GXY9/UIYnOMVi8Nls5VMLha/tZ0qUqns1WnTVTE1FGtXVGkq9fllVreype1lP2cLcNXM8FL69UoZRhcLicwpRo4jFUfZQqTp03UlSpy5MNTboUZ1q06WHjKNGnOtWnThGVWo5fQ37MXj/wD4Lr/s4/s1/s9fs8/8OHv+Ey/4UP8AA74TfBn/AIS//h6F+x54e/4Sr/hV/gLQPBH/AAkn9gfYtc/sP+3P7D/tP+x/7b1j+zPtX2L+1NQ8j7XN9dTzP2dOnT9hfkhGF/aWvyxSvb2bte17Xdu55KnZJW2Xf/gHuP8Aw1N/wXX/AOlfr/zq1+x5/wDM9V/2t/1D/wDlX/7mHtPL8f8AgB/w1N/wXX/6V+v/ADq1+x5/8z1H9rf9Q/8A5V/+5h7Ty/H/AIB5P4h8b/8ABYTX9Z8c+MR/wbd+BNO+JXxD+Hl18LfE3xTg/wCCjv7A9/4/1TwPLHefY/DGr6/rXw/1OfxH4Y0u7vZ9QsvCXiVdY8Km7eQ3OjXEU9xFL5eYfVsfk3EeRww8cFg+K482eLDRwjjmOMhllTJsLmOYYXEYOvgszx2CyypLA4StmWGxfssH/siX1Zuk+zB5hPC5rkmcTp/WcXw/KKyudWtiKdbB4b6/TzKvgsFi8PVo43L8NisbTjia8cvxGFnLE2xMZxxMY1Y8D8ONM/4Kv/D39mHwV+yBc/8ABt74d+I/wJ8GeCtF8C/8IV8VP+Cm37CnjbQ/E+laLPDfxTeK/Dd/4CTwlqc9zrEK61Jaw+HrPR7TURG+laXp1vbWlvb+3mud084r4eri8tw8oYGnk1HLqFSpUxccDS4ewmDwORujXx31rF1MTluGy/Bqhj8RiK2PlWoRxVXE1MTKVWXmZTGeS08THA1quHqY3FZ/jMbVw3ssCq9bijHZhmGewjh8BTw2Fw2Cx9fNcfTll2FoUcDTwdd4Gnh44VKkWvidon/BSn41eIvBPi74v/8ABrN8Cvid4o+G0Nna+AfEHjz/AIKC/sDeKtX8IWWnzLc6fp+gX+s+BLy407TLC6VLyx0y3kSwtLyOO7t7eO5jSVcKWa+xzaefUsP7PO6tSFarm0K1sxq16c5VKOIq4xU/b1MTQqTqVMNiZzlXw1SpUnQqU51JuVyjRlldHJHQpPJ8PTdLD5XyQWX0KMqVOhUoUMIoqhSw9WhRo0K2HpwjRr0aNKlVhOnShGOj43T/AIKffEv4neDvjV8Q/wDg14+DPjn4vfD5bNfA/wATfFn/AAUP/YM8QeO/Ci6dcve6WNC8Uap4HutY0/8Asi+llvtH+z3af2RfSy3um/ZbqWSVs8JmNPL8fiM0wOEhg8yxcOTFY/DTVDF106P1ZuriKdKNWc3hW8I6kpOo8JKeFcvq85U3eKlHG4Kjl2MgsVl+HlzUMFiLVcLRblGbVOhNSpwhKpGFSVOMVTlVp06soupThKPm3hT4c/8ABUjRPDX7RXg7xX/wbceFviv4U/al+NPiL46fF7wr8Sf+Ck3/AAT/ANY8Ia34u1y08P6bbRR+ELD4aaX4aFvoun+FdCa11S90u+8U6nr1vd+L/EPiDWPFWp32ry8tOeAjkeScP1ctoYnBZDiMyx2CniHGdZZjmubZhm+Kx8LUo0cHWhUzCpgsJTy6jg8PhMtoYfC0qPN9YrYjpq47E1M5zHPFWrU8ZmeW5Pk1dQqy9n/ZWS5dTy/C4GTleriaFS2IxVdY2ripTrYupRhKGBoYLCYX2PRvEH/BVzw98IH/AGfNE/4Nj/hRpnwHm0a+8O3HwYtP+CjH7CEXwsvNC1SSWfVNIvvAI8Ef8IvfafqtxPPcapa3mlzw6lczz3F6s800sjdmY5lTzeFKlmuDpZjRoSwEqFHHOniqFB5VXoYrK/YUa1GdKj/ZmJw2GxGXqlCCwVbD0KuGVKdGm48uCcctdV5fF4KVf617eeFk6E6/16jPD4329SnyzrPGYepUoYt1JSeIo1J0q3PCUovmvivpv/BTH46+FvBvgf4z/wDBrb8EPil4O+HSWsXgDwv48/4KFfsE+J9B8EW9naW2n29n4S0vVvA11Z+HbBNOsrPTmsNIitLKXTrW3sJYHtIkhUxeZwx+aPO8dhY43OJTrVKmaYuosTj60sRW+sYj6xiq9KdbERr4i2IrwrzqQq4iMa9SMqsYzTw8lhMvWU4SEcLlajRjDL8Nahg6Sw1OVHDOjh6ShSoSw9GdSjQnRjCdGjUqUqco06k4y+fPiH4B/wCC3fi/9v39gH9r/QP+CF1v4G0n9hjwT+0F4b0T4K6L/wAFC/2P28OeMtF+MnwvufhRZ2dh44sE0nQvhzD4Ig1W21HTfD8XhTxDLrllZPYWMGkWlvPqFr8N4p5FX8T+GM54exOZ1cvxGczwlWvm1enPNq3tcNm2CzWpVq0qmJwc8RUxEsI6c5zxUZKVV1pObjyTrASoZdLDLDYalSw+Fg6dHDUIwoUadP2bpxhThThyU4QT92MYcqSskj9Tf+G4/wDguv8A9K8n/nWj9jz/AOZKv5W/4lG/6uD/AOap/wDjKe3/AG7/ANQv/lf/AO4h/wANx/8ABdf/AKV5P/OtH7Hn/wAyVH/Eo3/Vwf8AzVP/AMZQ/t3/AKhf/K//ANxD/huP/guv/wBK8n/nWj9jz/5kqP8AiUb/AKuD/wCap/8AjKH9u/8AUL/5X/8AuIf8Nx/8F1/+leT/AM60fsef/MlR/wASjf8AVwf/ADVP/wAZQ/t3/qF/8r//AHEP+G4/+C6//SvJ/wCdaP2PP/mSo/4lG/6uD/5qn/4yh/bv/UL/AOV//uJ4R8Tvij/wV0+KL/ELXdY/4NovAFp8TPiN8GfEvwE1f4xH/go//wAE9vEPxKi+F3iaO+e68Fya74y+E/iOLXfBkGq382ujwF4ps9d8CX+rZn1fw3qEc1xFN3Uvos5hRy+pk9PxRzKlkuIzfA57jMpwuS43BYLF5rl8IUMNmVSlheK6ShmtHBxeDwub0eTNMDQl/sOLw84U5Q7MFxTLB5lk+afUYYnE5FiJYnLHXxFR/VJ1JwqV44apTjTr4WGKlTp/WVhatF11FKpJ2VsT4U+K/wDgqn8IPCH7OXhTw9/wbK+ENZu/2TvhzafC74C+PPGP/BUL9hjxJ8S/h34Wj8Lab4N1aPwx44vPh0Na8OXfizQdKtLPxc/hubRrbX4k+z3lqbNIrWP3c8+j1xDn2dcXZ3W8UK+Arcc4r6xxLg8r4cxeDy7M6VPHzzLBYDGYZcWzeOwGW4yft8voZjUxjw1aKxCqSxLnWl4GAxGGwOWYLKnhZYzD4HG180pPF1KEv+FfFVK9XF5tChRwdHCYbHYirisTKVTBYbDQpQrzoYenRw/LRj6tP+0f/wAFiLr4k2Hxluv+DZ3wHc/F/SvCd34C0v4qz/8ABTn9hub4k6b4Fv8AUk1i+8F2HjmTwC3iez8J3urxx6rd+HLfVI9HudSRL6aze6VZR4FH6K+YYfA4zLKHifjKGW5jXw2KzDL6PDtengcdicHGUcJiMZhIcURw+Jr4WM5xw1WtTnUoRnJUpRUnf0q2eLEwwVPEYRYinluJxOMy6Fat7WGX4vG4eOExmKwUZ0ZLC4nF4SEMLia9BU6tfDxjRqynTiopbL9pH/gsTpvxE1v4v6d/wbPeA7D4s+JfDmmeDvEfxRsv+CnP7Dlr8RPEHhHRbqW+0bwtrfjaDwDH4l1Xw5pN7NNeaZod/qc+mWF1LLcWtrFLIzkh9FfMKeW1cnh4n4yGUVsxjm9bKocO1o5bVzaGFWBhmlXArihYWpmMcElg442VJ4mOFSw6qql7hNbOaeIxGDxeIwMK+Ky7BYjLcvxNarGriMDl+LxUcdi8Bg606EqmFwWKxsY4zEYWhKFCtioxxFSEqyUz4+8L/Cr/AIKA2Hhnxz4X+I//AAaxfB79oHT/AB/8f/in+0pq8Xx2/wCCgf8AwTa8e6dpnxO+Lc+np4k1Hwt4cufgpa+FvDCDRdF0HQGutI0S31rXLfSV1jxZq/iHxNqOsa3qH0svALiiFDhahl3ixmOTPhDg/B8EZXiMpybMsHjHkmGzDGZxUoYjFw4wdeVHEZtmGLxkMBSnRyrLqX1TLsqwOBy3L8DhKDrZ5KvjuIcdVoTkuJc1y7Nswwft0sC8VlGS4fIMsmqHsP3+Iw2XUKrnmGNlisyxOMzDNcXXxc54+tE9J1LTP29dW+EKfs/Xv/BpD+zCfgZF4nk8bW/wftf28/8Agnfp/wANbTxnNCttN4vsfBmn/Cy18P2Hime1QWk/iGzsINXmtM2st49uzRnjl9Hni+pm2Dz+r41cQ187y/Bzy7A5tiMtzHEZjhMuqV6mJqZfQxlbi2pXp4Cria1avVwUZrC1K1WpVnSlOcm4w+bUMJSx9DC5dRw1HNZwq5nSoSp0qeYVqVKhQpV8bCGHjHE16NHC4WnQr1lOrRjhsOqU4ewpcmt4/vP+CinxV+HPgP4P/Er/AINPv2evHXwo+Fr2z/DT4beKf+Cg/wDwT91rwN8PvskItoY/Bfha++Gc2i+GLf7KPsc1to1nZW9zZF7O5iltneJpw/0duK8JnmI4mw3jNntDiLGQlTxeeU8px0c1xdOXs26eKx3+tf1nEU1KjRnGFapOMKlChUgozo0pQVDNaGGy+rlOGy+nh8srVPbVcDRqKlhZ4jnrVPrLowoxh9a9picTP6yl9Y5sTiZe0viK3P8AKvxu8Ef8FwPiz/wUU/YS/bW0b/ghlH4A0/8AYj+G3xr8F6V8FNL/AOCh/wCyDe6B4z0j4r/D/wAR/DezWx+IFouh6L4CTwfD4jhvbPw5B4S8RTanZ6aLS3XSbRje2v614TeHWI8M/wC3amL4jrcU4vPcxhmWJxmJwU8DiJYj2VeFapXq1cxzSpiq2IqV5VqtepUjOU+Zz55Scl4maQoY7A0svwuHpZdhqFGlh8PRoQh7ChRoypunSo0KcaFOnSpwpKnCnBRhCNlFJRSP0f8A+Gv/APguv/0r4/8AnV/9jz/5ma/Z/wC1v+of/wAq/wD3M+Y/1b/6jf8Ay2/+7h/w1/8A8F1/+lfH/wA6v/sef/MzR/a3/UP/AOVf/uYf6t/9Rv8A5bf/AHcP+Gv/APguv/0r4/8AnV/9jz/5maP7W/6h/wDyr/8Acw/1b/6jf/Lb/wC7h/w1/wD8F1/+lfH/AM6v/sef/MzR/a3/AFD/APlX/wC5h/q3/wBRv/lt/wDdw/4a/wD+C6//AEr4/wDnV/8AY8/+Zmj+1v8AqH/8q/8A3MP9W/8AqN/8tv8A7ufPnxYu/wDgpr8ePGHgz4hfGz/g1o+Cfxb8dfDuSOTwN4v+I/8AwUS/YK8Z+I/ChhuxqECaJrHiDwDf31jBb6kF1O2toZlt7fU0j1GCKO9jSdYwuY08DmX9sYLCQwuaqNKH9o4ecaONtQcpYZ/WYUo1efCyqVHhanN7TCurVeHlTdWpzbVcjxFbATyqtmlapltSVWdTATpzlhJuvCFLE81B4l03HFUqdOli4cvJiqVKlTxEakKcIx2dY8Wf8FT/ABDF8Wodd/4NePg1q8fx8g0q2+OY1H/gol+wPdt8ZYNBsDpehRfFSSb4fvJ8QF0TTT/Z+jf8JW2rHSrPFtYG3hASsauJwlbLllFTL6MsqjmeKzuGXXisFTzrHV6GKxuc08MqSo082xeKw2GxOIzKnCONrYjD0K9SvKrRpzjdLKMXQxdHMKObV6eOw+CjllDFxpzWIpZbGnUpRy6nW+s88cvVKtWpfUlL6t7KtVpulyVJxlyltZ/8FILT4H3H7M9r/wAGrHwJg/Z6u53vLr4Kxf8ABQz9ghPhlc6hJeJqL6tceDR4A/sObWTqUUWpf2zJZtqo1GKK/F4LuNJl2x+Y081hgYZjhIY2GV+z/syOImqkcu9l7f2f1BSpWwdvrOKv9X9nzfWsVzX+sVuecHkmIy/EYvFYLNK2FxOP51j69GlKFXGxnClSlDGTWI5sTTdKhQo+zrucFRoUKSiqdGlGPQXHiH/gqhcfBW1/ZvT/AINivh1p3wCsodKtrX4O6H/wU3/Yp8PfDqC00bXrXxPYWSeFdC8JadpAsV8QWVvqt1Ym2NpqN2JX1GG7FxcLLvWzuriMZlmYV6c62MybG5XmOVVqldzeAxmSTpVMmrYaEqbp0/7KnQw88upqHssFPD4eWHhTlh6Lhhh+G3haeOpYbHSw8czwuaYLHyo0JU6uLw2dYavgs2hWrQxCrSlmOFxWIoYurz+2r069WM6j55Xq6jqn/BUXV/jvof7T2p/8GwXw1vv2g/Deir4e0L4vXP8AwU2/Yok8c6ZpMdlqGmQQWutHwl56z2mlavq2kWN+27ULDSNU1LSrO6g0+/uraXnwWY08uxGaYvA4SOFxOdRcM1r0KnJVxynDBUqrryVO8p4ijluXUMVUVqmKoZfgaGJlVo4PDwp6YnIKuLwWAy3E5hOvgMrqRqZdg6lByw+EcKtXEUo0aXt+SNKhiq1bGYehZ0cPja1XGUKdPFVJ1Zfcn/BvX+zL+1X+zT+zf+2HL+1/8Crr9nX4k/tDf8FG/wBov9pvQvhneePvAfxJn0zwP8T/AAf8HbSwY+J/h7rOr6TdxWviTwx4q0O3mvYtE1LVLfRovECaHaaPrOkT3fnTlzznO1uecpWve3M27X0va+9kfQUafsqVKlfm9nThT5rWvyRUb2u7Xte13buz98ag0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AoAKACgD/9k="/>
        <xdr:cNvSpPr>
          <a:spLocks noChangeAspect="1" noChangeArrowheads="1"/>
        </xdr:cNvSpPr>
      </xdr:nvSpPr>
      <xdr:spPr bwMode="auto">
        <a:xfrm>
          <a:off x="8382000" y="609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762000</xdr:colOff>
      <xdr:row>0</xdr:row>
      <xdr:rowOff>157162</xdr:rowOff>
    </xdr:from>
    <xdr:to>
      <xdr:col>9</xdr:col>
      <xdr:colOff>600075</xdr:colOff>
      <xdr:row>11</xdr:row>
      <xdr:rowOff>233362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14</xdr:row>
      <xdr:rowOff>66674</xdr:rowOff>
    </xdr:from>
    <xdr:to>
      <xdr:col>0</xdr:col>
      <xdr:colOff>554711</xdr:colOff>
      <xdr:row>14</xdr:row>
      <xdr:rowOff>533400</xdr:rowOff>
    </xdr:to>
    <xdr:pic>
      <xdr:nvPicPr>
        <xdr:cNvPr id="2" name="Picture 3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991349"/>
          <a:ext cx="478511" cy="466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3</xdr:row>
      <xdr:rowOff>19050</xdr:rowOff>
    </xdr:from>
    <xdr:to>
      <xdr:col>0</xdr:col>
      <xdr:colOff>542925</xdr:colOff>
      <xdr:row>3</xdr:row>
      <xdr:rowOff>523875</xdr:rowOff>
    </xdr:to>
    <xdr:pic>
      <xdr:nvPicPr>
        <xdr:cNvPr id="3"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062" t="16501" r="19737" b="31046"/>
        <a:stretch>
          <a:fillRect/>
        </a:stretch>
      </xdr:blipFill>
      <xdr:spPr bwMode="auto">
        <a:xfrm>
          <a:off x="38100" y="1447800"/>
          <a:ext cx="50482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4</xdr:row>
      <xdr:rowOff>85725</xdr:rowOff>
    </xdr:from>
    <xdr:to>
      <xdr:col>0</xdr:col>
      <xdr:colOff>514350</xdr:colOff>
      <xdr:row>4</xdr:row>
      <xdr:rowOff>552450</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2076450"/>
          <a:ext cx="4572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5</xdr:row>
      <xdr:rowOff>57150</xdr:rowOff>
    </xdr:from>
    <xdr:to>
      <xdr:col>0</xdr:col>
      <xdr:colOff>532113</xdr:colOff>
      <xdr:row>5</xdr:row>
      <xdr:rowOff>485775</xdr:rowOff>
    </xdr:to>
    <xdr:pic>
      <xdr:nvPicPr>
        <xdr:cNvPr id="5" name="Picture 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2676525"/>
          <a:ext cx="47496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38101</xdr:colOff>
      <xdr:row>8</xdr:row>
      <xdr:rowOff>28574</xdr:rowOff>
    </xdr:from>
    <xdr:to>
      <xdr:col>0</xdr:col>
      <xdr:colOff>529167</xdr:colOff>
      <xdr:row>8</xdr:row>
      <xdr:rowOff>476250</xdr:rowOff>
    </xdr:to>
    <xdr:pic>
      <xdr:nvPicPr>
        <xdr:cNvPr id="6"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1" y="4010024"/>
          <a:ext cx="491066" cy="447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9</xdr:row>
      <xdr:rowOff>9525</xdr:rowOff>
    </xdr:from>
    <xdr:to>
      <xdr:col>0</xdr:col>
      <xdr:colOff>523875</xdr:colOff>
      <xdr:row>9</xdr:row>
      <xdr:rowOff>436508</xdr:rowOff>
    </xdr:to>
    <xdr:pic>
      <xdr:nvPicPr>
        <xdr:cNvPr id="7" name="Picture 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 y="4676775"/>
          <a:ext cx="495300" cy="426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47626</xdr:colOff>
      <xdr:row>11</xdr:row>
      <xdr:rowOff>57150</xdr:rowOff>
    </xdr:from>
    <xdr:to>
      <xdr:col>0</xdr:col>
      <xdr:colOff>542926</xdr:colOff>
      <xdr:row>11</xdr:row>
      <xdr:rowOff>495300</xdr:rowOff>
    </xdr:to>
    <xdr:pic>
      <xdr:nvPicPr>
        <xdr:cNvPr id="8" name="Picture 1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t="7178" b="-2"/>
        <a:stretch>
          <a:fillRect/>
        </a:stretch>
      </xdr:blipFill>
      <xdr:spPr bwMode="auto">
        <a:xfrm>
          <a:off x="47626" y="5905500"/>
          <a:ext cx="4953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10</xdr:row>
      <xdr:rowOff>38100</xdr:rowOff>
    </xdr:from>
    <xdr:to>
      <xdr:col>0</xdr:col>
      <xdr:colOff>542925</xdr:colOff>
      <xdr:row>10</xdr:row>
      <xdr:rowOff>542925</xdr:rowOff>
    </xdr:to>
    <xdr:pic>
      <xdr:nvPicPr>
        <xdr:cNvPr id="9" name="Picture 15"/>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100" y="5000625"/>
          <a:ext cx="50482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15</xdr:row>
      <xdr:rowOff>114299</xdr:rowOff>
    </xdr:from>
    <xdr:to>
      <xdr:col>0</xdr:col>
      <xdr:colOff>542925</xdr:colOff>
      <xdr:row>15</xdr:row>
      <xdr:rowOff>552450</xdr:rowOff>
    </xdr:to>
    <xdr:pic>
      <xdr:nvPicPr>
        <xdr:cNvPr id="10" name="Picture 2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725" y="8543924"/>
          <a:ext cx="457200" cy="438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18</xdr:row>
      <xdr:rowOff>47625</xdr:rowOff>
    </xdr:from>
    <xdr:to>
      <xdr:col>0</xdr:col>
      <xdr:colOff>514350</xdr:colOff>
      <xdr:row>18</xdr:row>
      <xdr:rowOff>504825</xdr:rowOff>
    </xdr:to>
    <xdr:pic>
      <xdr:nvPicPr>
        <xdr:cNvPr id="11" name="Picture 24"/>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7150" y="1004887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19</xdr:row>
      <xdr:rowOff>76200</xdr:rowOff>
    </xdr:from>
    <xdr:to>
      <xdr:col>0</xdr:col>
      <xdr:colOff>495300</xdr:colOff>
      <xdr:row>19</xdr:row>
      <xdr:rowOff>514350</xdr:rowOff>
    </xdr:to>
    <xdr:pic>
      <xdr:nvPicPr>
        <xdr:cNvPr id="12" name="Picture 25"/>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7150" y="10810875"/>
          <a:ext cx="4381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xdr:colOff>
      <xdr:row>20</xdr:row>
      <xdr:rowOff>38100</xdr:rowOff>
    </xdr:from>
    <xdr:to>
      <xdr:col>0</xdr:col>
      <xdr:colOff>533400</xdr:colOff>
      <xdr:row>20</xdr:row>
      <xdr:rowOff>506467</xdr:rowOff>
    </xdr:to>
    <xdr:pic>
      <xdr:nvPicPr>
        <xdr:cNvPr id="13" name="Picture 26"/>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675" y="11220450"/>
          <a:ext cx="466725" cy="468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4</xdr:row>
      <xdr:rowOff>95249</xdr:rowOff>
    </xdr:from>
    <xdr:to>
      <xdr:col>3</xdr:col>
      <xdr:colOff>533400</xdr:colOff>
      <xdr:row>4</xdr:row>
      <xdr:rowOff>516780</xdr:rowOff>
    </xdr:to>
    <xdr:pic>
      <xdr:nvPicPr>
        <xdr:cNvPr id="15" name="Picture 235"/>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00" y="11534774"/>
          <a:ext cx="495300" cy="421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57150</xdr:colOff>
      <xdr:row>8</xdr:row>
      <xdr:rowOff>66675</xdr:rowOff>
    </xdr:from>
    <xdr:to>
      <xdr:col>3</xdr:col>
      <xdr:colOff>514350</xdr:colOff>
      <xdr:row>8</xdr:row>
      <xdr:rowOff>523875</xdr:rowOff>
    </xdr:to>
    <xdr:pic>
      <xdr:nvPicPr>
        <xdr:cNvPr id="16" name="Picture 37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7150" y="146399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9</xdr:row>
      <xdr:rowOff>47625</xdr:rowOff>
    </xdr:from>
    <xdr:to>
      <xdr:col>3</xdr:col>
      <xdr:colOff>523875</xdr:colOff>
      <xdr:row>9</xdr:row>
      <xdr:rowOff>485775</xdr:rowOff>
    </xdr:to>
    <xdr:pic>
      <xdr:nvPicPr>
        <xdr:cNvPr id="17" name="Picture 18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5725" y="13982700"/>
          <a:ext cx="4381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76200</xdr:colOff>
      <xdr:row>10</xdr:row>
      <xdr:rowOff>104775</xdr:rowOff>
    </xdr:from>
    <xdr:to>
      <xdr:col>3</xdr:col>
      <xdr:colOff>514350</xdr:colOff>
      <xdr:row>10</xdr:row>
      <xdr:rowOff>542925</xdr:rowOff>
    </xdr:to>
    <xdr:pic>
      <xdr:nvPicPr>
        <xdr:cNvPr id="18" name="Picture 3720"/>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6200" y="15868650"/>
          <a:ext cx="4381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47625</xdr:colOff>
      <xdr:row>13</xdr:row>
      <xdr:rowOff>76200</xdr:rowOff>
    </xdr:from>
    <xdr:to>
      <xdr:col>3</xdr:col>
      <xdr:colOff>523875</xdr:colOff>
      <xdr:row>13</xdr:row>
      <xdr:rowOff>552450</xdr:rowOff>
    </xdr:to>
    <xdr:pic>
      <xdr:nvPicPr>
        <xdr:cNvPr id="19" name="Picture 3723"/>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7625" y="17316450"/>
          <a:ext cx="4762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76200</xdr:colOff>
      <xdr:row>14</xdr:row>
      <xdr:rowOff>28575</xdr:rowOff>
    </xdr:from>
    <xdr:to>
      <xdr:col>3</xdr:col>
      <xdr:colOff>552450</xdr:colOff>
      <xdr:row>15</xdr:row>
      <xdr:rowOff>19050</xdr:rowOff>
    </xdr:to>
    <xdr:pic>
      <xdr:nvPicPr>
        <xdr:cNvPr id="20" name="Picture 3726"/>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6200" y="17859375"/>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xdr:colOff>
      <xdr:row>5</xdr:row>
      <xdr:rowOff>47625</xdr:rowOff>
    </xdr:from>
    <xdr:to>
      <xdr:col>3</xdr:col>
      <xdr:colOff>533400</xdr:colOff>
      <xdr:row>5</xdr:row>
      <xdr:rowOff>542925</xdr:rowOff>
    </xdr:to>
    <xdr:pic>
      <xdr:nvPicPr>
        <xdr:cNvPr id="21" name="Picture 3729"/>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8100" y="12087225"/>
          <a:ext cx="495300"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3</xdr:row>
      <xdr:rowOff>66675</xdr:rowOff>
    </xdr:from>
    <xdr:to>
      <xdr:col>3</xdr:col>
      <xdr:colOff>542924</xdr:colOff>
      <xdr:row>3</xdr:row>
      <xdr:rowOff>504824</xdr:rowOff>
    </xdr:to>
    <xdr:pic>
      <xdr:nvPicPr>
        <xdr:cNvPr id="22" name="Picture 2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7150" y="10972800"/>
          <a:ext cx="485774" cy="43814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0</xdr:rowOff>
    </xdr:from>
    <xdr:to>
      <xdr:col>10</xdr:col>
      <xdr:colOff>304800</xdr:colOff>
      <xdr:row>17</xdr:row>
      <xdr:rowOff>91440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1419225</xdr:colOff>
      <xdr:row>0</xdr:row>
      <xdr:rowOff>57150</xdr:rowOff>
    </xdr:from>
    <xdr:to>
      <xdr:col>6</xdr:col>
      <xdr:colOff>447675</xdr:colOff>
      <xdr:row>10</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38100</xdr:colOff>
      <xdr:row>0</xdr:row>
      <xdr:rowOff>19050</xdr:rowOff>
    </xdr:from>
    <xdr:to>
      <xdr:col>9</xdr:col>
      <xdr:colOff>47625</xdr:colOff>
      <xdr:row>7</xdr:row>
      <xdr:rowOff>857250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223836</xdr:colOff>
      <xdr:row>2</xdr:row>
      <xdr:rowOff>52387</xdr:rowOff>
    </xdr:from>
    <xdr:to>
      <xdr:col>8</xdr:col>
      <xdr:colOff>676274</xdr:colOff>
      <xdr:row>9</xdr:row>
      <xdr:rowOff>161925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390525</xdr:colOff>
      <xdr:row>2</xdr:row>
      <xdr:rowOff>233362</xdr:rowOff>
    </xdr:from>
    <xdr:to>
      <xdr:col>15</xdr:col>
      <xdr:colOff>85725</xdr:colOff>
      <xdr:row>8</xdr:row>
      <xdr:rowOff>776287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323850</xdr:colOff>
      <xdr:row>2</xdr:row>
      <xdr:rowOff>252412</xdr:rowOff>
    </xdr:from>
    <xdr:to>
      <xdr:col>7</xdr:col>
      <xdr:colOff>123825</xdr:colOff>
      <xdr:row>8</xdr:row>
      <xdr:rowOff>709612</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42862</xdr:colOff>
      <xdr:row>1</xdr:row>
      <xdr:rowOff>14287</xdr:rowOff>
    </xdr:from>
    <xdr:to>
      <xdr:col>18</xdr:col>
      <xdr:colOff>347662</xdr:colOff>
      <xdr:row>4</xdr:row>
      <xdr:rowOff>490537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100012</xdr:rowOff>
    </xdr:from>
    <xdr:to>
      <xdr:col>18</xdr:col>
      <xdr:colOff>381000</xdr:colOff>
      <xdr:row>11</xdr:row>
      <xdr:rowOff>42862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185736</xdr:colOff>
      <xdr:row>0</xdr:row>
      <xdr:rowOff>42862</xdr:rowOff>
    </xdr:from>
    <xdr:to>
      <xdr:col>10</xdr:col>
      <xdr:colOff>380999</xdr:colOff>
      <xdr:row>6</xdr:row>
      <xdr:rowOff>119062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171449</xdr:colOff>
      <xdr:row>7</xdr:row>
      <xdr:rowOff>38100</xdr:rowOff>
    </xdr:from>
    <xdr:to>
      <xdr:col>10</xdr:col>
      <xdr:colOff>409574</xdr:colOff>
      <xdr:row>12</xdr:row>
      <xdr:rowOff>133350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604837</xdr:colOff>
      <xdr:row>2</xdr:row>
      <xdr:rowOff>195262</xdr:rowOff>
    </xdr:from>
    <xdr:to>
      <xdr:col>18</xdr:col>
      <xdr:colOff>300037</xdr:colOff>
      <xdr:row>8</xdr:row>
      <xdr:rowOff>338137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33337</xdr:colOff>
      <xdr:row>8</xdr:row>
      <xdr:rowOff>442912</xdr:rowOff>
    </xdr:from>
    <xdr:to>
      <xdr:col>18</xdr:col>
      <xdr:colOff>338137</xdr:colOff>
      <xdr:row>12</xdr:row>
      <xdr:rowOff>33337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109536</xdr:colOff>
      <xdr:row>2</xdr:row>
      <xdr:rowOff>14287</xdr:rowOff>
    </xdr:from>
    <xdr:to>
      <xdr:col>10</xdr:col>
      <xdr:colOff>361950</xdr:colOff>
      <xdr:row>8</xdr:row>
      <xdr:rowOff>361950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114300</xdr:colOff>
      <xdr:row>8</xdr:row>
      <xdr:rowOff>485775</xdr:rowOff>
    </xdr:from>
    <xdr:to>
      <xdr:col>10</xdr:col>
      <xdr:colOff>419100</xdr:colOff>
      <xdr:row>9</xdr:row>
      <xdr:rowOff>1476375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9" name="Table48910" displayName="Table48910" ref="B20:K21" totalsRowShown="0" headerRowDxfId="170">
  <autoFilter ref="B20:K21"/>
  <tableColumns count="10">
    <tableColumn id="1" name="Axis Name" dataDxfId="169"/>
    <tableColumn id="6" name="2012" dataDxfId="168"/>
    <tableColumn id="7" name="2013" dataDxfId="167"/>
    <tableColumn id="8" name="2014" dataDxfId="166"/>
    <tableColumn id="9" name="2015" dataDxfId="165"/>
    <tableColumn id="10" name="2016" dataDxfId="164"/>
    <tableColumn id="11" name="2017" dataDxfId="163"/>
    <tableColumn id="12" name="2018" dataDxfId="162"/>
    <tableColumn id="13" name="2019"/>
    <tableColumn id="14" name="2020"/>
  </tableColumns>
  <tableStyleInfo name="TableStyleMedium7" showFirstColumn="0" showLastColumn="0" showRowStripes="1" showColumnStripes="0"/>
</table>
</file>

<file path=xl/tables/table10.xml><?xml version="1.0" encoding="utf-8"?>
<table xmlns="http://schemas.openxmlformats.org/spreadsheetml/2006/main" id="37" name="Table489103738" displayName="Table489103738" ref="B14:K20" totalsRowShown="0" headerRowDxfId="140">
  <autoFilter ref="B14:K20"/>
  <tableColumns count="10">
    <tableColumn id="1" name="# of Interjurisdictional Meetings" dataDxfId="139"/>
    <tableColumn id="6" name="2012" dataDxfId="138"/>
    <tableColumn id="7" name="2013" dataDxfId="137"/>
    <tableColumn id="8" name="2014" dataDxfId="136"/>
    <tableColumn id="9" name="2015" dataDxfId="135"/>
    <tableColumn id="10" name="2016" dataDxfId="134"/>
    <tableColumn id="11" name="2017" dataDxfId="133"/>
    <tableColumn id="12" name="2018" dataDxfId="132"/>
    <tableColumn id="13" name="2019"/>
    <tableColumn id="14" name="2020"/>
  </tableColumns>
  <tableStyleInfo name="TableStyleMedium7" showFirstColumn="0" showLastColumn="0" showRowStripes="1" showColumnStripes="0"/>
</table>
</file>

<file path=xl/tables/table11.xml><?xml version="1.0" encoding="utf-8"?>
<table xmlns="http://schemas.openxmlformats.org/spreadsheetml/2006/main" id="38" name="Table48910373839" displayName="Table48910373839" ref="B22:K28" totalsRowShown="0" headerRowDxfId="131">
  <autoFilter ref="B22:K28"/>
  <tableColumns count="10">
    <tableColumn id="1" name="# of IGAs in place" dataDxfId="130"/>
    <tableColumn id="6" name="2012" dataDxfId="129"/>
    <tableColumn id="7" name="2013" dataDxfId="128"/>
    <tableColumn id="8" name="2014" dataDxfId="127"/>
    <tableColumn id="9" name="2015" dataDxfId="126"/>
    <tableColumn id="10" name="2016" dataDxfId="125"/>
    <tableColumn id="11" name="2017" dataDxfId="124"/>
    <tableColumn id="12" name="2018" dataDxfId="123"/>
    <tableColumn id="13" name="2019"/>
    <tableColumn id="14" name="2020"/>
  </tableColumns>
  <tableStyleInfo name="TableStyleMedium7" showFirstColumn="0" showLastColumn="0" showRowStripes="1" showColumnStripes="0"/>
</table>
</file>

<file path=xl/tables/table12.xml><?xml version="1.0" encoding="utf-8"?>
<table xmlns="http://schemas.openxmlformats.org/spreadsheetml/2006/main" id="36" name="Table4891037383937" displayName="Table4891037383937" ref="B30:K36" totalsRowShown="0" headerRowDxfId="122">
  <autoFilter ref="B30:K36"/>
  <tableColumns count="10">
    <tableColumn id="1" name="# of Commonly Reported Indicators" dataDxfId="121"/>
    <tableColumn id="6" name="2012" dataDxfId="120"/>
    <tableColumn id="7" name="2013" dataDxfId="119"/>
    <tableColumn id="8" name="2014" dataDxfId="118"/>
    <tableColumn id="9" name="2015" dataDxfId="117"/>
    <tableColumn id="10" name="2016" dataDxfId="116"/>
    <tableColumn id="11" name="2017" dataDxfId="115"/>
    <tableColumn id="12" name="2018" dataDxfId="114"/>
    <tableColumn id="13" name="2019"/>
    <tableColumn id="14" name="2020"/>
  </tableColumns>
  <tableStyleInfo name="TableStyleMedium7" showFirstColumn="0" showLastColumn="0" showRowStripes="1" showColumnStripes="0"/>
</table>
</file>

<file path=xl/tables/table13.xml><?xml version="1.0" encoding="utf-8"?>
<table xmlns="http://schemas.openxmlformats.org/spreadsheetml/2006/main" id="4" name="Table4" displayName="Table4" ref="B14:E27" totalsRowShown="0">
  <autoFilter ref="B14:E27"/>
  <tableColumns count="4">
    <tableColumn id="1" name="% of High-Level Industry" dataDxfId="113"/>
    <tableColumn id="5" name="2012" dataDxfId="112" dataCellStyle="Percent"/>
    <tableColumn id="2" name="2013" dataDxfId="111" dataCellStyle="Percent"/>
    <tableColumn id="3" name="2014"/>
  </tableColumns>
  <tableStyleInfo name="TableStyleMedium7" showFirstColumn="0" showLastColumn="0" showRowStripes="1" showColumnStripes="0"/>
</table>
</file>

<file path=xl/tables/table14.xml><?xml version="1.0" encoding="utf-8"?>
<table xmlns="http://schemas.openxmlformats.org/spreadsheetml/2006/main" id="40" name="Table1041" displayName="Table1041" ref="B13:E18" totalsRowShown="0">
  <autoFilter ref="B13:E18"/>
  <tableColumns count="4">
    <tableColumn id="1" name="Building Permits in Defined Areas (%)"/>
    <tableColumn id="2" name="2012" dataDxfId="110"/>
    <tableColumn id="3" name="2013"/>
    <tableColumn id="4" name="2014"/>
  </tableColumns>
  <tableStyleInfo name="TableStyleMedium7" showFirstColumn="0" showLastColumn="0" showRowStripes="1" showColumnStripes="0"/>
</table>
</file>

<file path=xl/tables/table15.xml><?xml version="1.0" encoding="utf-8"?>
<table xmlns="http://schemas.openxmlformats.org/spreadsheetml/2006/main" id="41" name="Table104142" displayName="Table104142" ref="B13:E18" totalsRowShown="0">
  <autoFilter ref="B13:E18"/>
  <tableColumns count="4">
    <tableColumn id="1" name="Connectivity Index"/>
    <tableColumn id="2" name="2012" dataDxfId="109"/>
    <tableColumn id="3" name="2013"/>
    <tableColumn id="4" name="2014"/>
  </tableColumns>
  <tableStyleInfo name="TableStyleMedium7" showFirstColumn="0" showLastColumn="0" showRowStripes="1" showColumnStripes="0"/>
</table>
</file>

<file path=xl/tables/table16.xml><?xml version="1.0" encoding="utf-8"?>
<table xmlns="http://schemas.openxmlformats.org/spreadsheetml/2006/main" id="16" name="Table16" displayName="Table16" ref="B14:F20" totalsRowShown="0">
  <autoFilter ref="B14:F20"/>
  <tableColumns count="5">
    <tableColumn id="2" name="Mean Commute Time (Minutes)" dataDxfId="108"/>
    <tableColumn id="3" name="2011" dataDxfId="107"/>
    <tableColumn id="6" name="2012" dataDxfId="106"/>
    <tableColumn id="7" name="2013" dataDxfId="105"/>
    <tableColumn id="4" name="2014" dataDxfId="104"/>
  </tableColumns>
  <tableStyleInfo name="TableStyleMedium7" showFirstColumn="0" showLastColumn="0" showRowStripes="1" showColumnStripes="0"/>
</table>
</file>

<file path=xl/tables/table17.xml><?xml version="1.0" encoding="utf-8"?>
<table xmlns="http://schemas.openxmlformats.org/spreadsheetml/2006/main" id="20" name="Table20" displayName="Table20" ref="B14:G18" totalsRowShown="0" dataDxfId="103" dataCellStyle="Comma">
  <autoFilter ref="B14:G18"/>
  <tableColumns count="6">
    <tableColumn id="1" name="Total Service Miles" dataDxfId="102"/>
    <tableColumn id="2" name="2012" dataDxfId="101" dataCellStyle="Comma"/>
    <tableColumn id="3" name="2013" dataDxfId="100" dataCellStyle="Comma"/>
    <tableColumn id="4" name="2014" dataDxfId="99" dataCellStyle="Comma"/>
    <tableColumn id="5" name="2015"/>
    <tableColumn id="6" name="2016"/>
  </tableColumns>
  <tableStyleInfo name="TableStyleMedium7" showFirstColumn="0" showLastColumn="0" showRowStripes="1" showColumnStripes="0"/>
</table>
</file>

<file path=xl/tables/table18.xml><?xml version="1.0" encoding="utf-8"?>
<table xmlns="http://schemas.openxmlformats.org/spreadsheetml/2006/main" id="17" name="Table17" displayName="Table17" ref="B13:D17" totalsRowShown="0">
  <autoFilter ref="B13:D17"/>
  <tableColumns count="3">
    <tableColumn id="1" name="Percentage of Population with &gt;25 Mbs Download Speed" dataDxfId="98"/>
    <tableColumn id="2" name="12/31/2013" dataDxfId="97" dataCellStyle="Percent"/>
    <tableColumn id="3" name="6/30/2014" dataDxfId="96" dataCellStyle="Percent"/>
  </tableColumns>
  <tableStyleInfo name="TableStyleMedium7" showFirstColumn="0" showLastColumn="0" showRowStripes="1" showColumnStripes="0"/>
</table>
</file>

<file path=xl/tables/table19.xml><?xml version="1.0" encoding="utf-8"?>
<table xmlns="http://schemas.openxmlformats.org/spreadsheetml/2006/main" id="18" name="Table18" displayName="Table18" ref="B13:D17" totalsRowShown="0">
  <autoFilter ref="B13:D17"/>
  <tableColumns count="3">
    <tableColumn id="1" name="% of Wildland Urban Interface Developed" dataDxfId="95"/>
    <tableColumn id="2" name="3/10/2015" dataDxfId="94" dataCellStyle="Percent"/>
    <tableColumn id="3" name="xx/yy/zzzz "/>
  </tableColumns>
  <tableStyleInfo name="TableStyleMedium7" showFirstColumn="0" showLastColumn="0" showRowStripes="1" showColumnStripes="0"/>
</table>
</file>

<file path=xl/tables/table2.xml><?xml version="1.0" encoding="utf-8"?>
<table xmlns="http://schemas.openxmlformats.org/spreadsheetml/2006/main" id="7" name="Table489108" displayName="Table489108" ref="B19:K34" totalsRowShown="0" headerRowDxfId="161">
  <autoFilter ref="B19:K34"/>
  <tableColumns count="10">
    <tableColumn id="1" name="Healthy Water Metrics" dataDxfId="160"/>
    <tableColumn id="6" name="2012" dataDxfId="159">
      <calculatedColumnFormula>#REF!</calculatedColumnFormula>
    </tableColumn>
    <tableColumn id="7" name="2013" dataDxfId="158">
      <calculatedColumnFormula>F38</calculatedColumnFormula>
    </tableColumn>
    <tableColumn id="8" name="2014" dataDxfId="157">
      <calculatedColumnFormula>F63</calculatedColumnFormula>
    </tableColumn>
    <tableColumn id="9" name="2015" dataDxfId="156"/>
    <tableColumn id="10" name="2016" dataDxfId="155"/>
    <tableColumn id="11" name="2017" dataDxfId="154"/>
    <tableColumn id="12" name="2018" dataDxfId="153"/>
    <tableColumn id="13" name="2019"/>
    <tableColumn id="14" name="2020"/>
  </tableColumns>
  <tableStyleInfo name="TableStyleMedium7" showFirstColumn="0" showLastColumn="0" showRowStripes="1" showColumnStripes="0"/>
</table>
</file>

<file path=xl/tables/table20.xml><?xml version="1.0" encoding="utf-8"?>
<table xmlns="http://schemas.openxmlformats.org/spreadsheetml/2006/main" id="1" name="Table1" displayName="Table1" ref="B15:F20" totalsRowShown="0">
  <autoFilter ref="B15:F20"/>
  <tableColumns count="5">
    <tableColumn id="1" name="Total Market Value of Crops Sold ($)"/>
    <tableColumn id="2" name="2007" dataDxfId="93" dataCellStyle="Currency"/>
    <tableColumn id="3" name="2012" dataDxfId="92" dataCellStyle="Currency"/>
    <tableColumn id="4" name="2017" dataDxfId="91" dataCellStyle="Currency"/>
    <tableColumn id="5" name="2022" dataDxfId="90" dataCellStyle="Currency"/>
  </tableColumns>
  <tableStyleInfo name="TableStyleMedium7" showFirstColumn="0" showLastColumn="0" showRowStripes="1" showColumnStripes="0"/>
</table>
</file>

<file path=xl/tables/table21.xml><?xml version="1.0" encoding="utf-8"?>
<table xmlns="http://schemas.openxmlformats.org/spreadsheetml/2006/main" id="2" name="Table13" displayName="Table13" ref="B14:F19" totalsRowShown="0" headerRowDxfId="89" dataDxfId="88">
  <autoFilter ref="B14:F19"/>
  <tableColumns count="5">
    <tableColumn id="1" name="Land in Farms (Acres)" dataDxfId="87"/>
    <tableColumn id="2" name="2007" dataDxfId="86" dataCellStyle="Comma"/>
    <tableColumn id="3" name="2012" dataDxfId="85" dataCellStyle="Comma"/>
    <tableColumn id="4" name="2017" dataDxfId="84" dataCellStyle="Currency"/>
    <tableColumn id="5" name="2022" dataDxfId="83" dataCellStyle="Currency"/>
  </tableColumns>
  <tableStyleInfo name="TableStyleMedium7" showFirstColumn="0" showLastColumn="0" showRowStripes="1" showColumnStripes="0"/>
</table>
</file>

<file path=xl/tables/table22.xml><?xml version="1.0" encoding="utf-8"?>
<table xmlns="http://schemas.openxmlformats.org/spreadsheetml/2006/main" id="5" name="Table5" displayName="Table5" ref="B30:F31" totalsRowShown="0" headerRowDxfId="82" dataDxfId="81">
  <autoFilter ref="B30:F31"/>
  <tableColumns count="5">
    <tableColumn id="1" name="Conservation Easements" dataDxfId="80"/>
    <tableColumn id="2" name="Fremont County, ID" dataDxfId="79"/>
    <tableColumn id="3" name="Madison County, ID" dataDxfId="78"/>
    <tableColumn id="4" name="Teton County, ID" dataDxfId="77"/>
    <tableColumn id="5" name="Teton County, WY" dataDxfId="76"/>
  </tableColumns>
  <tableStyleInfo name="TableStyleLight14" showFirstColumn="0" showLastColumn="0" showRowStripes="1" showColumnStripes="0"/>
</table>
</file>

<file path=xl/tables/table23.xml><?xml version="1.0" encoding="utf-8"?>
<table xmlns="http://schemas.openxmlformats.org/spreadsheetml/2006/main" id="6" name="Table6" displayName="Table6" ref="B32:F34" totalsRowShown="0" headerRowDxfId="75" dataDxfId="74">
  <autoFilter ref="B32:F34"/>
  <tableColumns count="5">
    <tableColumn id="1" name="Federal Conserved Land" dataDxfId="73"/>
    <tableColumn id="2" name="Fremont County, ID" dataDxfId="72"/>
    <tableColumn id="3" name="Madison County, ID" dataDxfId="71"/>
    <tableColumn id="4" name="Teton County, ID" dataDxfId="70"/>
    <tableColumn id="5" name="Teton County, WY" dataDxfId="69"/>
  </tableColumns>
  <tableStyleInfo name="TableStyleLight14" showFirstColumn="0" showLastColumn="0" showRowStripes="1" showColumnStripes="0"/>
</table>
</file>

<file path=xl/tables/table24.xml><?xml version="1.0" encoding="utf-8"?>
<table xmlns="http://schemas.openxmlformats.org/spreadsheetml/2006/main" id="21" name="Table4891022" displayName="Table4891022" ref="B19:K24" totalsRowShown="0" headerRowDxfId="68" dataDxfId="67">
  <autoFilter ref="B19:K24"/>
  <tableColumns count="10">
    <tableColumn id="1" name="Total Conserved Acres" dataDxfId="66"/>
    <tableColumn id="6" name="2012" dataDxfId="65"/>
    <tableColumn id="7" name="2013" dataDxfId="64">
      <calculatedColumnFormula>C44</calculatedColumnFormula>
    </tableColumn>
    <tableColumn id="8" name="2014" dataDxfId="63"/>
    <tableColumn id="9" name="2015" dataDxfId="62"/>
    <tableColumn id="10" name="2016" dataDxfId="61"/>
    <tableColumn id="11" name="2017" dataDxfId="60"/>
    <tableColumn id="12" name="2018" dataDxfId="59"/>
    <tableColumn id="13" name="2019" dataDxfId="58"/>
    <tableColumn id="14" name="2020" dataDxfId="57"/>
  </tableColumns>
  <tableStyleInfo name="TableStyleMedium7" showFirstColumn="0" showLastColumn="0" showRowStripes="1" showColumnStripes="0"/>
</table>
</file>

<file path=xl/tables/table25.xml><?xml version="1.0" encoding="utf-8"?>
<table xmlns="http://schemas.openxmlformats.org/spreadsheetml/2006/main" id="26" name="Table26" displayName="Table26" ref="B40:C44" totalsRowShown="0" headerRowDxfId="56" dataDxfId="55">
  <autoFilter ref="B40:C44"/>
  <tableColumns count="2">
    <tableColumn id="1" name="Source" dataDxfId="54"/>
    <tableColumn id="2" name="Acres" dataDxfId="53"/>
  </tableColumns>
  <tableStyleInfo name="TableStyleLight14" showFirstColumn="0" showLastColumn="0" showRowStripes="1" showColumnStripes="0"/>
</table>
</file>

<file path=xl/tables/table26.xml><?xml version="1.0" encoding="utf-8"?>
<table xmlns="http://schemas.openxmlformats.org/spreadsheetml/2006/main" id="27" name="Table27" displayName="Table27" ref="E40:F43" totalsRowShown="0" headerRowDxfId="52" dataDxfId="51">
  <autoFilter ref="E40:F43"/>
  <tableColumns count="2">
    <tableColumn id="1" name="Source" dataDxfId="50"/>
    <tableColumn id="2" name="Acres" dataDxfId="49"/>
  </tableColumns>
  <tableStyleInfo name="TableStyleLight14" showFirstColumn="0" showLastColumn="0" showRowStripes="1" showColumnStripes="0"/>
</table>
</file>

<file path=xl/tables/table27.xml><?xml version="1.0" encoding="utf-8"?>
<table xmlns="http://schemas.openxmlformats.org/spreadsheetml/2006/main" id="28" name="Table2629" displayName="Table2629" ref="B49:C53" totalsRowShown="0" headerRowDxfId="48" dataDxfId="47">
  <autoFilter ref="B49:C53"/>
  <tableColumns count="2">
    <tableColumn id="1" name="Source" dataDxfId="46"/>
    <tableColumn id="2" name="Acres" dataDxfId="45"/>
  </tableColumns>
  <tableStyleInfo name="TableStyleLight14" showFirstColumn="0" showLastColumn="0" showRowStripes="1" showColumnStripes="0"/>
</table>
</file>

<file path=xl/tables/table28.xml><?xml version="1.0" encoding="utf-8"?>
<table xmlns="http://schemas.openxmlformats.org/spreadsheetml/2006/main" id="29" name="Table2730" displayName="Table2730" ref="E49:F51" totalsRowShown="0" headerRowDxfId="44" dataDxfId="43">
  <autoFilter ref="E49:F51"/>
  <tableColumns count="2">
    <tableColumn id="1" name="Source" dataDxfId="42"/>
    <tableColumn id="2" name="Acres" dataDxfId="41"/>
  </tableColumns>
  <tableStyleInfo name="TableStyleLight14" showFirstColumn="0" showLastColumn="0" showRowStripes="1" showColumnStripes="0"/>
</table>
</file>

<file path=xl/tables/table29.xml><?xml version="1.0" encoding="utf-8"?>
<table xmlns="http://schemas.openxmlformats.org/spreadsheetml/2006/main" id="22" name="Table4891023" displayName="Table4891023" ref="B14:K19" totalsRowShown="0" headerRowDxfId="40">
  <autoFilter ref="B14:K19"/>
  <tableColumns count="10">
    <tableColumn id="1" name="Miles of Presence" dataDxfId="39"/>
    <tableColumn id="6" name="2012" dataDxfId="38"/>
    <tableColumn id="7" name="2013" dataDxfId="37"/>
    <tableColumn id="8" name="2014" dataDxfId="36"/>
    <tableColumn id="9" name="2015" dataDxfId="35"/>
    <tableColumn id="10" name="2016" dataDxfId="34"/>
    <tableColumn id="11" name="2017" dataDxfId="33"/>
    <tableColumn id="12" name="2018" dataDxfId="32"/>
    <tableColumn id="13" name="2019" dataDxfId="31"/>
    <tableColumn id="14" name="2020" dataDxfId="30"/>
  </tableColumns>
  <tableStyleInfo name="TableStyleMedium7" showFirstColumn="0" showLastColumn="0" showRowStripes="1" showColumnStripes="0"/>
</table>
</file>

<file path=xl/tables/table3.xml><?xml version="1.0" encoding="utf-8"?>
<table xmlns="http://schemas.openxmlformats.org/spreadsheetml/2006/main" id="14" name="Table15" displayName="Table15" ref="B39:C50" totalsRowShown="0">
  <autoFilter ref="B39:C50"/>
  <tableColumns count="2">
    <tableColumn id="1" name="Watershed-Teton" dataDxfId="152" dataCellStyle="Hyperlink"/>
    <tableColumn id="2" name="Rivers and Streams (Miles)" dataDxfId="151"/>
  </tableColumns>
  <tableStyleInfo name="TableStyleLight14" showFirstColumn="0" showLastColumn="0" showRowStripes="1" showColumnStripes="0"/>
</table>
</file>

<file path=xl/tables/table30.xml><?xml version="1.0" encoding="utf-8"?>
<table xmlns="http://schemas.openxmlformats.org/spreadsheetml/2006/main" id="8" name="Table8" displayName="Table8" ref="J35:K50" totalsRowShown="0">
  <autoFilter ref="J35:K50"/>
  <tableColumns count="2">
    <tableColumn id="2" name="Unit" dataDxfId="29"/>
    <tableColumn id="3" name="Harvest" dataDxfId="28"/>
  </tableColumns>
  <tableStyleInfo name="TableStyleMedium7" showFirstColumn="0" showLastColumn="0" showRowStripes="1" showColumnStripes="0"/>
</table>
</file>

<file path=xl/tables/table31.xml><?xml version="1.0" encoding="utf-8"?>
<table xmlns="http://schemas.openxmlformats.org/spreadsheetml/2006/main" id="12" name="Table12" displayName="Table12" ref="B25:M28" totalsRowShown="0">
  <autoFilter ref="B25:M28"/>
  <tableColumns count="12">
    <tableColumn id="1" name="Year"/>
    <tableColumn id="2" name="TakeMethod"/>
    <tableColumn id="3" name="Unit"/>
    <tableColumn id="4" name="UnitID"/>
    <tableColumn id="5" name="Hunters"/>
    <tableColumn id="6" name="Harvest" dataDxfId="27"/>
    <tableColumn id="7" name="Success"/>
    <tableColumn id="8" name="Days"/>
    <tableColumn id="9" name="Antlered"/>
    <tableColumn id="10" name="Antlerless"/>
    <tableColumn id="11" name="%Spike"/>
    <tableColumn id="12" name="%6+Pts"/>
  </tableColumns>
  <tableStyleInfo name="TableStyleMedium7" showFirstColumn="0" showLastColumn="0" showRowStripes="1" showColumnStripes="0"/>
</table>
</file>

<file path=xl/tables/table32.xml><?xml version="1.0" encoding="utf-8"?>
<table xmlns="http://schemas.openxmlformats.org/spreadsheetml/2006/main" id="19" name="Table19" displayName="Table19" ref="B16:G21" totalsRowShown="0">
  <autoFilter ref="B16:G21"/>
  <tableColumns count="6">
    <tableColumn id="1" name="Number of Elk Harvested" dataDxfId="26"/>
    <tableColumn id="2" name="2011" dataDxfId="25"/>
    <tableColumn id="3" name="2012" dataDxfId="24"/>
    <tableColumn id="4" name="2013" dataDxfId="23"/>
    <tableColumn id="5" name="2014" dataDxfId="22"/>
    <tableColumn id="6" name="2015" dataDxfId="21"/>
  </tableColumns>
  <tableStyleInfo name="TableStyleMedium7" showFirstColumn="0" showLastColumn="0" showRowStripes="1" showColumnStripes="0"/>
</table>
</file>

<file path=xl/tables/table33.xml><?xml version="1.0" encoding="utf-8"?>
<table xmlns="http://schemas.openxmlformats.org/spreadsheetml/2006/main" id="23" name="Table824" displayName="Table824" ref="G35:H50" totalsRowShown="0">
  <autoFilter ref="G35:H50"/>
  <tableColumns count="2">
    <tableColumn id="2" name="Unit" dataDxfId="20"/>
    <tableColumn id="3" name="Harvest" dataDxfId="19"/>
  </tableColumns>
  <tableStyleInfo name="TableStyleMedium7" showFirstColumn="0" showLastColumn="0" showRowStripes="1" showColumnStripes="0"/>
</table>
</file>

<file path=xl/tables/table34.xml><?xml version="1.0" encoding="utf-8"?>
<table xmlns="http://schemas.openxmlformats.org/spreadsheetml/2006/main" id="24" name="Table825" displayName="Table825" ref="M35:N50" totalsRowShown="0">
  <autoFilter ref="M35:N50"/>
  <tableColumns count="2">
    <tableColumn id="2" name="Unit" dataDxfId="18"/>
    <tableColumn id="3" name="Harvest" dataDxfId="17"/>
  </tableColumns>
  <tableStyleInfo name="TableStyleMedium7" showFirstColumn="0" showLastColumn="0" showRowStripes="1" showColumnStripes="0"/>
</table>
</file>

<file path=xl/tables/table35.xml><?xml version="1.0" encoding="utf-8"?>
<table xmlns="http://schemas.openxmlformats.org/spreadsheetml/2006/main" id="34" name="Table82435" displayName="Table82435" ref="D35:E50" totalsRowShown="0">
  <autoFilter ref="D35:E50"/>
  <tableColumns count="2">
    <tableColumn id="2" name="Unit" dataDxfId="16"/>
    <tableColumn id="3" name="Harvest" dataDxfId="15"/>
  </tableColumns>
  <tableStyleInfo name="TableStyleMedium7" showFirstColumn="0" showLastColumn="0" showRowStripes="1" showColumnStripes="0"/>
</table>
</file>

<file path=xl/tables/table36.xml><?xml version="1.0" encoding="utf-8"?>
<table xmlns="http://schemas.openxmlformats.org/spreadsheetml/2006/main" id="39" name="Table1940" displayName="Table1940" ref="B15:G20" totalsRowShown="0">
  <autoFilter ref="B15:G20"/>
  <tableColumns count="6">
    <tableColumn id="1" name="Value of Licenses Sold ($)" dataDxfId="14"/>
    <tableColumn id="2" name="2011" dataDxfId="13"/>
    <tableColumn id="3" name="2012" dataDxfId="12"/>
    <tableColumn id="4" name="2013" dataDxfId="11"/>
    <tableColumn id="5" name="2014" dataDxfId="10"/>
    <tableColumn id="6" name="2015" dataDxfId="9"/>
  </tableColumns>
  <tableStyleInfo name="TableStyleMedium7" showFirstColumn="0" showLastColumn="0" showRowStripes="1" showColumnStripes="0"/>
</table>
</file>

<file path=xl/tables/table37.xml><?xml version="1.0" encoding="utf-8"?>
<table xmlns="http://schemas.openxmlformats.org/spreadsheetml/2006/main" id="10" name="Table10" displayName="Table10" ref="B16:E21" totalsRowShown="0">
  <autoFilter ref="B16:E21"/>
  <tableColumns count="4">
    <tableColumn id="1" name="Total Trail Miles/Capita"/>
    <tableColumn id="2" name="2012" dataDxfId="8"/>
    <tableColumn id="3" name="2013"/>
    <tableColumn id="4" name="2014"/>
  </tableColumns>
  <tableStyleInfo name="TableStyleMedium7" showFirstColumn="0" showLastColumn="0" showRowStripes="1" showColumnStripes="0"/>
</table>
</file>

<file path=xl/tables/table38.xml><?xml version="1.0" encoding="utf-8"?>
<table xmlns="http://schemas.openxmlformats.org/spreadsheetml/2006/main" id="11" name="Table11" displayName="Table11" ref="B29:D37" totalsRowShown="0">
  <autoFilter ref="B29:D37"/>
  <tableColumns count="3">
    <tableColumn id="1" name="Public Land" dataDxfId="7"/>
    <tableColumn id="2" name="Type" dataDxfId="6"/>
    <tableColumn id="3" name="Visitors"/>
  </tableColumns>
  <tableStyleInfo name="TableStyleMedium7" showFirstColumn="0" showLastColumn="0" showRowStripes="1" showColumnStripes="0"/>
</table>
</file>

<file path=xl/tables/table39.xml><?xml version="1.0" encoding="utf-8"?>
<table xmlns="http://schemas.openxmlformats.org/spreadsheetml/2006/main" id="15" name="Table1116" displayName="Table1116" ref="B40:E48" totalsRowShown="0">
  <autoFilter ref="B40:E48"/>
  <tableColumns count="4">
    <tableColumn id="1" name="Public Land" dataDxfId="5"/>
    <tableColumn id="2" name="Type" dataDxfId="4"/>
    <tableColumn id="3" name="Visitors"/>
    <tableColumn id="4" name="Notes"/>
  </tableColumns>
  <tableStyleInfo name="TableStyleMedium7" showFirstColumn="0" showLastColumn="0" showRowStripes="1" showColumnStripes="0"/>
</table>
</file>

<file path=xl/tables/table4.xml><?xml version="1.0" encoding="utf-8"?>
<table xmlns="http://schemas.openxmlformats.org/spreadsheetml/2006/main" id="25" name="Table25" displayName="Table25" ref="E61:F64" totalsRowShown="0">
  <autoFilter ref="E61:F64"/>
  <tableColumns count="2">
    <tableColumn id="1" name="Well Number: 07N 40E 02BBB1" dataDxfId="150"/>
    <tableColumn id="2" name="Depth"/>
  </tableColumns>
  <tableStyleInfo name="TableStyleLight14" showFirstColumn="0" showLastColumn="0" showRowStripes="1" showColumnStripes="0"/>
</table>
</file>

<file path=xl/tables/table40.xml><?xml version="1.0" encoding="utf-8"?>
<table xmlns="http://schemas.openxmlformats.org/spreadsheetml/2006/main" id="13" name="Table14" displayName="Table14" ref="B18:F23" totalsRowShown="0">
  <autoFilter ref="B18:F23"/>
  <tableColumns count="5">
    <tableColumn id="1" name="Total Annual Visitors" dataDxfId="3"/>
    <tableColumn id="5" name="2012" dataDxfId="2"/>
    <tableColumn id="2" name="2013"/>
    <tableColumn id="3" name="2014"/>
    <tableColumn id="4" name="2015"/>
  </tableColumns>
  <tableStyleInfo name="TableStyleMedium7" showFirstColumn="0" showLastColumn="0" showRowStripes="1" showColumnStripes="0"/>
</table>
</file>

<file path=xl/tables/table41.xml><?xml version="1.0" encoding="utf-8"?>
<table xmlns="http://schemas.openxmlformats.org/spreadsheetml/2006/main" id="30" name="Table1131" displayName="Table1131" ref="B53:E60" totalsRowShown="0">
  <autoFilter ref="B53:E60"/>
  <tableColumns count="4">
    <tableColumn id="1" name="Public Land" dataDxfId="1"/>
    <tableColumn id="2" name="Type" dataDxfId="0"/>
    <tableColumn id="3" name="Visitors"/>
    <tableColumn id="4" name="Notes"/>
  </tableColumns>
  <tableStyleInfo name="TableStyleMedium7" showFirstColumn="0" showLastColumn="0" showRowStripes="1" showColumnStripes="0"/>
</table>
</file>

<file path=xl/tables/table5.xml><?xml version="1.0" encoding="utf-8"?>
<table xmlns="http://schemas.openxmlformats.org/spreadsheetml/2006/main" id="31" name="Table31" displayName="Table31" ref="B61:C65" totalsRowShown="0" tableBorderDxfId="149">
  <autoFilter ref="B61:C65"/>
  <tableColumns count="2">
    <tableColumn id="1" name="Watershed-Upper Henrys Fork" dataDxfId="148" dataCellStyle="Hyperlink"/>
    <tableColumn id="2" name="Rivers and Streams (Miles)" dataDxfId="147"/>
  </tableColumns>
  <tableStyleInfo name="TableStyleLight14" showFirstColumn="0" showLastColumn="0" showRowStripes="1" showColumnStripes="0"/>
</table>
</file>

<file path=xl/tables/table6.xml><?xml version="1.0" encoding="utf-8"?>
<table xmlns="http://schemas.openxmlformats.org/spreadsheetml/2006/main" id="32" name="Table32" displayName="Table32" ref="B67:C72" totalsRowShown="0" tableBorderDxfId="146">
  <autoFilter ref="B67:C72"/>
  <tableColumns count="2">
    <tableColumn id="1" name="Watershed- Lower Henrys Fork" dataDxfId="145" dataCellStyle="Hyperlink"/>
    <tableColumn id="2" name="Rivers and Streams (Miles)" dataDxfId="144"/>
  </tableColumns>
  <tableStyleInfo name="TableStyleLight14" showFirstColumn="0" showLastColumn="0" showRowStripes="1" showColumnStripes="0"/>
</table>
</file>

<file path=xl/tables/table7.xml><?xml version="1.0" encoding="utf-8"?>
<table xmlns="http://schemas.openxmlformats.org/spreadsheetml/2006/main" id="33" name="Table33" displayName="Table33" ref="E68:F70" totalsRowShown="0">
  <autoFilter ref="E68:F70"/>
  <tableColumns count="2">
    <tableColumn id="1" name="Watershed- Henry's Fork" dataDxfId="143"/>
    <tableColumn id="2" name="SWSI Index"/>
  </tableColumns>
  <tableStyleInfo name="TableStyleLight14" showFirstColumn="0" showLastColumn="0" showRowStripes="1" showColumnStripes="0"/>
</table>
</file>

<file path=xl/tables/table8.xml><?xml version="1.0" encoding="utf-8"?>
<table xmlns="http://schemas.openxmlformats.org/spreadsheetml/2006/main" id="35" name="Table3336" displayName="Table3336" ref="E45:F47" totalsRowShown="0">
  <autoFilter ref="E45:F47"/>
  <tableColumns count="2">
    <tableColumn id="1" name="Watershed- Teton" dataDxfId="142"/>
    <tableColumn id="2" name="SWSI Index"/>
  </tableColumns>
  <tableStyleInfo name="TableStyleLight14" showFirstColumn="0" showLastColumn="0" showRowStripes="1" showColumnStripes="0"/>
</table>
</file>

<file path=xl/tables/table9.xml><?xml version="1.0" encoding="utf-8"?>
<table xmlns="http://schemas.openxmlformats.org/spreadsheetml/2006/main" id="3" name="Table24" displayName="Table24" ref="B13:D18" totalsRowShown="0">
  <sortState ref="B13:J16">
    <sortCondition descending="1" ref="C15:C19"/>
  </sortState>
  <tableColumns count="3">
    <tableColumn id="2" name="Housing + Transportation %" dataDxfId="141"/>
    <tableColumn id="3" name="3/10/2015" dataCellStyle="Percent"/>
    <tableColumn id="4" name="dd/mm/yyyy"/>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factfinder2.census.gov/" TargetMode="External"/><Relationship Id="rId4" Type="http://schemas.openxmlformats.org/officeDocument/2006/relationships/table" Target="../tables/table16.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factfinder2.census.go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factfinder2.census.gov/"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comments" Target="../comments1.xml"/><Relationship Id="rId2" Type="http://schemas.openxmlformats.org/officeDocument/2006/relationships/hyperlink" Target="http://www.trpta.org/" TargetMode="External"/><Relationship Id="rId1" Type="http://schemas.openxmlformats.org/officeDocument/2006/relationships/hyperlink" Target="http://www.startbus.com/" TargetMode="External"/><Relationship Id="rId6" Type="http://schemas.openxmlformats.org/officeDocument/2006/relationships/table" Target="../tables/table17.xml"/><Relationship Id="rId5" Type="http://schemas.openxmlformats.org/officeDocument/2006/relationships/vmlDrawing" Target="../drawings/vmlDrawing1.vml"/><Relationship Id="rId4"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roadbandmap.gov/" TargetMode="External"/><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hyperlink" Target="http://headwaterseconomics.org/interactive/wui-development-and-wildfire-costs" TargetMode="External"/><Relationship Id="rId4" Type="http://schemas.openxmlformats.org/officeDocument/2006/relationships/table" Target="../tables/table19.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6.bin"/><Relationship Id="rId1" Type="http://schemas.openxmlformats.org/officeDocument/2006/relationships/hyperlink" Target="http://www.agcensus.usda.gov/Publications/2012/Full_Report/Volume_1,_Chapter_2_County_Level/" TargetMode="External"/><Relationship Id="rId4" Type="http://schemas.openxmlformats.org/officeDocument/2006/relationships/table" Target="../tables/table20.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7.bin"/><Relationship Id="rId1" Type="http://schemas.openxmlformats.org/officeDocument/2006/relationships/hyperlink" Target="http://www.agcensus.usda.gov/Publications/2012/Full_Report/Volume_1,_Chapter_2_County_Level/" TargetMode="External"/><Relationship Id="rId4" Type="http://schemas.openxmlformats.org/officeDocument/2006/relationships/table" Target="../tables/table21.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hyperlink" Target="https://fishandgame.idaho.gov/ifwis/portal/opendata/wildlife-management-areas" TargetMode="External"/><Relationship Id="rId7" Type="http://schemas.openxmlformats.org/officeDocument/2006/relationships/drawing" Target="../drawings/drawing15.xml"/><Relationship Id="rId12" Type="http://schemas.openxmlformats.org/officeDocument/2006/relationships/table" Target="../tables/table26.xml"/><Relationship Id="rId2" Type="http://schemas.openxmlformats.org/officeDocument/2006/relationships/hyperlink" Target="https://wgfd.wyo.gov/web2011/wildlife-1000811.aspx" TargetMode="External"/><Relationship Id="rId1" Type="http://schemas.openxmlformats.org/officeDocument/2006/relationships/hyperlink" Target="http://headwaterseconomics.org/tools/eps-hdt" TargetMode="External"/><Relationship Id="rId6" Type="http://schemas.openxmlformats.org/officeDocument/2006/relationships/printerSettings" Target="../printerSettings/printerSettings18.bin"/><Relationship Id="rId11" Type="http://schemas.openxmlformats.org/officeDocument/2006/relationships/table" Target="../tables/table25.xml"/><Relationship Id="rId5" Type="http://schemas.openxmlformats.org/officeDocument/2006/relationships/hyperlink" Target="http://wyospcr.state.wy.us/" TargetMode="External"/><Relationship Id="rId10" Type="http://schemas.openxmlformats.org/officeDocument/2006/relationships/table" Target="../tables/table24.xml"/><Relationship Id="rId4" Type="http://schemas.openxmlformats.org/officeDocument/2006/relationships/hyperlink" Target="http://www.trails.idaho.gov/trails/" TargetMode="External"/><Relationship Id="rId9" Type="http://schemas.openxmlformats.org/officeDocument/2006/relationships/table" Target="../tables/table23.xml"/><Relationship Id="rId14" Type="http://schemas.openxmlformats.org/officeDocument/2006/relationships/table" Target="../tables/table2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8" Type="http://schemas.openxmlformats.org/officeDocument/2006/relationships/table" Target="../tables/table32.xml"/><Relationship Id="rId3" Type="http://schemas.openxmlformats.org/officeDocument/2006/relationships/hyperlink" Target="http://wgfd.wyo.gov/web2011/HUNTING-1000184.aspx" TargetMode="External"/><Relationship Id="rId7" Type="http://schemas.openxmlformats.org/officeDocument/2006/relationships/table" Target="../tables/table31.xml"/><Relationship Id="rId2" Type="http://schemas.openxmlformats.org/officeDocument/2006/relationships/hyperlink" Target="http://fishandgame.idaho.gov/ifwis/huntplanner/mapcenter/" TargetMode="External"/><Relationship Id="rId1" Type="http://schemas.openxmlformats.org/officeDocument/2006/relationships/hyperlink" Target="https://fishandgame.idaho.gov/content/mhr" TargetMode="External"/><Relationship Id="rId6" Type="http://schemas.openxmlformats.org/officeDocument/2006/relationships/table" Target="../tables/table30.xml"/><Relationship Id="rId11" Type="http://schemas.openxmlformats.org/officeDocument/2006/relationships/table" Target="../tables/table35.xml"/><Relationship Id="rId5" Type="http://schemas.openxmlformats.org/officeDocument/2006/relationships/drawing" Target="../drawings/drawing17.xml"/><Relationship Id="rId10" Type="http://schemas.openxmlformats.org/officeDocument/2006/relationships/table" Target="../tables/table34.xml"/><Relationship Id="rId4" Type="http://schemas.openxmlformats.org/officeDocument/2006/relationships/printerSettings" Target="../printerSettings/printerSettings20.bin"/><Relationship Id="rId9" Type="http://schemas.openxmlformats.org/officeDocument/2006/relationships/table" Target="../tables/table33.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hyperlink" Target="http://factfinder2.census.gov/" TargetMode="External"/><Relationship Id="rId2" Type="http://schemas.openxmlformats.org/officeDocument/2006/relationships/hyperlink" Target="https://irma.nps.gov/App/" TargetMode="External"/><Relationship Id="rId1" Type="http://schemas.openxmlformats.org/officeDocument/2006/relationships/hyperlink" Target="http://inside.uidaho.edu/index.html" TargetMode="External"/><Relationship Id="rId6" Type="http://schemas.openxmlformats.org/officeDocument/2006/relationships/table" Target="../tables/table37.xml"/><Relationship Id="rId5" Type="http://schemas.openxmlformats.org/officeDocument/2006/relationships/printerSettings" Target="../printerSettings/printerSettings22.bin"/><Relationship Id="rId4" Type="http://schemas.openxmlformats.org/officeDocument/2006/relationships/hyperlink" Target="http://geospatialhub.org/" TargetMode="External"/></Relationships>
</file>

<file path=xl/worksheets/_rels/sheet24.xml.rels><?xml version="1.0" encoding="UTF-8" standalone="yes"?>
<Relationships xmlns="http://schemas.openxmlformats.org/package/2006/relationships"><Relationship Id="rId8" Type="http://schemas.openxmlformats.org/officeDocument/2006/relationships/table" Target="../tables/table38.xml"/><Relationship Id="rId3" Type="http://schemas.openxmlformats.org/officeDocument/2006/relationships/hyperlink" Target="https://www.uidaho.edu/cnr/park-studies-unit/blm/reports" TargetMode="External"/><Relationship Id="rId7" Type="http://schemas.openxmlformats.org/officeDocument/2006/relationships/drawing" Target="../drawings/drawing18.xml"/><Relationship Id="rId2" Type="http://schemas.openxmlformats.org/officeDocument/2006/relationships/hyperlink" Target="http://apps.fs.usda.gov/nrm/nvum/results" TargetMode="External"/><Relationship Id="rId1" Type="http://schemas.openxmlformats.org/officeDocument/2006/relationships/hyperlink" Target="https://irma.nps.gov/Stats/" TargetMode="External"/><Relationship Id="rId6" Type="http://schemas.openxmlformats.org/officeDocument/2006/relationships/printerSettings" Target="../printerSettings/printerSettings23.bin"/><Relationship Id="rId11" Type="http://schemas.openxmlformats.org/officeDocument/2006/relationships/table" Target="../tables/table41.xml"/><Relationship Id="rId5" Type="http://schemas.openxmlformats.org/officeDocument/2006/relationships/hyperlink" Target="http://wyoparks.state.wy.us/Planning/VisitorUse.aspx" TargetMode="External"/><Relationship Id="rId10" Type="http://schemas.openxmlformats.org/officeDocument/2006/relationships/table" Target="../tables/table40.xml"/><Relationship Id="rId4" Type="http://schemas.openxmlformats.org/officeDocument/2006/relationships/hyperlink" Target="http://parksandrecreation.idaho.gov/about-parks-recreation" TargetMode="External"/><Relationship Id="rId9" Type="http://schemas.openxmlformats.org/officeDocument/2006/relationships/table" Target="../tables/table39.xml"/></Relationships>
</file>

<file path=xl/worksheets/_rels/sheet25.xml.rels><?xml version="1.0" encoding="UTF-8" standalone="yes"?>
<Relationships xmlns="http://schemas.openxmlformats.org/package/2006/relationships"><Relationship Id="rId3" Type="http://schemas.openxmlformats.org/officeDocument/2006/relationships/hyperlink" Target="http://fedgycc.org/documents/i_LandTrustsandConservationOrgs.pdf" TargetMode="External"/><Relationship Id="rId2" Type="http://schemas.openxmlformats.org/officeDocument/2006/relationships/hyperlink" Target="http://www.henrysfork.org/" TargetMode="External"/><Relationship Id="rId1" Type="http://schemas.openxmlformats.org/officeDocument/2006/relationships/hyperlink" Target="http://www.tetonwater.org/"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javascript:%20newWindow%20=%20openWin(%20'http://iaspub.epa.gov/tmdl_waters10/attains_watershed.waterslist_by_causes?p_state=ID&amp;p_huc=17040204&amp;p_cause_name=PHOSPHORUS,%20TOTAL&amp;p_cycle=2012',%20'Definition',%20'width=640,height=400,toolbar=1,location=1,directories=0,status=1,menuBar=1,scrollBars=1,resizable=1'%20);%20newWindow.focus()" TargetMode="External"/><Relationship Id="rId18" Type="http://schemas.openxmlformats.org/officeDocument/2006/relationships/hyperlink" Target="javascript:%20newWindow%20=%20openWin(%20'http://iaspub.epa.gov/tmdl_waters10/attains_watershed.waterslist_by_causes?p_state=ID&amp;p_huc=17040202&amp;p_cause_name=COMBINED%20BIOTA/HABITAT%20BIOASSESSMENTS&amp;p_cycle=2012',%20'Definition',%20'width=640,height=400,toolbar=1,location=1,directories=0,status=1,menuBar=1,scrollBars=1,resizable=1'%20);%20newWindow.focus()" TargetMode="External"/><Relationship Id="rId26" Type="http://schemas.openxmlformats.org/officeDocument/2006/relationships/drawing" Target="../drawings/drawing4.xml"/><Relationship Id="rId3" Type="http://schemas.openxmlformats.org/officeDocument/2006/relationships/hyperlink" Target="https://www.deq.idaho.gov/water-quality/surface-water/monitoring-assessment/integrated-report.aspx" TargetMode="External"/><Relationship Id="rId21" Type="http://schemas.openxmlformats.org/officeDocument/2006/relationships/hyperlink" Target="javascript:%20newWindow%20=%20openWin(%20'http://iaspub.epa.gov/tmdl_waters10/attains_watershed.waterslist_by_causes?p_state=ID&amp;p_huc=17040203&amp;p_cause_name=ESCHERICHIA%20COLI%20(E.%20COLI)&amp;p_cycle=2012',%20'Definition',%20'width=640,height=400,toolbar=1,location=1,directories=0,status=1,menuBar=1,scrollBars=1,resizable=1'%20);%20newWindow.focus()" TargetMode="External"/><Relationship Id="rId7" Type="http://schemas.openxmlformats.org/officeDocument/2006/relationships/hyperlink" Target="javascript:%20newWindow%20=%20openWin(%20'http://iaspub.epa.gov/tmdl_waters10/attains_watershed.waterslist_by_causes?p_state=ID&amp;p_huc=17040204&amp;p_cause_name=TEMPERATURE,%20WATER&amp;p_cycle=2012',%20'Definition',%20'width=640,height=400,toolbar=1,location=1,directories=0,status=1,menuBar=1,scrollBars=1,resizable=1'%20);%20newWindow.focus()" TargetMode="External"/><Relationship Id="rId12" Type="http://schemas.openxmlformats.org/officeDocument/2006/relationships/hyperlink" Target="javascript:%20newWindow%20=%20openWin(%20'http://iaspub.epa.gov/tmdl_waters10/attains_watershed.waterslist_by_causes?p_state=ID&amp;p_huc=17040204&amp;p_cause_name=COMBINED%20BIOTA/HABITAT%20BIOASSESSMENTS&amp;p_cycle=2012',%20'Definition',%20'width=640,height=400,toolbar=1,location=1,directories=0,status=1,menuBar=1,scrollBars=1,resizable=1'%20);%20newWindow.focus()" TargetMode="External"/><Relationship Id="rId17" Type="http://schemas.openxmlformats.org/officeDocument/2006/relationships/hyperlink" Target="javascript:%20newWindow%20=%20openWin(%20'http://iaspub.epa.gov/tmdl_waters10/attains_watershed.waterslist_by_causes?p_state=ID&amp;p_huc=17040202&amp;p_cause_name=ESCHERICHIA%20COLI%20(E.%20COLI)&amp;p_cycle=2012',%20'Definition',%20'width=640,height=400,toolbar=1,location=1,directories=0,status=1,menuBar=1,scrollBars=1,resizable=1'%20);%20newWindow.focus()" TargetMode="External"/><Relationship Id="rId25" Type="http://schemas.openxmlformats.org/officeDocument/2006/relationships/printerSettings" Target="../printerSettings/printerSettings4.bin"/><Relationship Id="rId33" Type="http://schemas.openxmlformats.org/officeDocument/2006/relationships/table" Target="../tables/table8.xml"/><Relationship Id="rId2" Type="http://schemas.openxmlformats.org/officeDocument/2006/relationships/hyperlink" Target="http://www.idwr.idaho.gov/hydro.online/gwl/" TargetMode="External"/><Relationship Id="rId16" Type="http://schemas.openxmlformats.org/officeDocument/2006/relationships/hyperlink" Target="javascript:%20newWindow%20=%20openWin(%20'http://iaspub.epa.gov/tmdl_waters10/attains_watershed.waterslist_by_causes?p_state=ID&amp;p_huc=17040202&amp;p_cause_name=TEMPERATURE,%20WATER&amp;p_cycle=2012',%20'Definition',%20'width=640,height=400,toolbar=1,location=1,directories=0,status=1,menuBar=1,scrollBars=1,resizable=1'%20);%20newWindow.focus()" TargetMode="External"/><Relationship Id="rId20" Type="http://schemas.openxmlformats.org/officeDocument/2006/relationships/hyperlink" Target="javascript:%20newWindow%20=%20openWin(%20'http://iaspub.epa.gov/tmdl_waters10/attains_watershed.waterslist_by_causes?p_state=ID&amp;p_huc=17040203&amp;p_cause_name=LOW%20FLOW%20ALTERATIONS&amp;p_cycle=2012',%20'Definition',%20'width=640,height=400,toolbar=1,location=1,directories=0,status=1,menuBar=1,scrollBars=1,resizable=1'%20);%20newWindow.focus()" TargetMode="External"/><Relationship Id="rId29" Type="http://schemas.openxmlformats.org/officeDocument/2006/relationships/table" Target="../tables/table4.xml"/><Relationship Id="rId1" Type="http://schemas.openxmlformats.org/officeDocument/2006/relationships/hyperlink" Target="http://www.nrcs.usda.gov/wps/portal/nrcs/detail/id/snow/?cid=stelprdb1240689" TargetMode="External"/><Relationship Id="rId6" Type="http://schemas.openxmlformats.org/officeDocument/2006/relationships/hyperlink" Target="javascript:%20newWindow%20=%20openWin(%20'http://iaspub.epa.gov/tmdl_waters10/attains_watershed.waterslist_by_causes?p_state=ID&amp;p_huc=17040204&amp;p_cause_name=SEDIMENTATION/SILTATION&amp;p_cycle=2012',%20'Definition',%20'width=640,height=400,toolbar=1,location=1,directories=0,status=1,menuBar=1,scrollBars=1,resizable=1'%20);%20newWindow.focus()" TargetMode="External"/><Relationship Id="rId11" Type="http://schemas.openxmlformats.org/officeDocument/2006/relationships/hyperlink" Target="javascript:%20newWindow%20=%20openWin(%20'http://iaspub.epa.gov/tmdl_waters10/attains_watershed.waterslist_by_causes?p_state=ID&amp;p_huc=17040204&amp;p_cause_name=PHYSICAL%20SUBSTRATE%20HABITAT%20ALTERATIONS&amp;p_cycle=2012',%20'Definition',%20'width=640,height=400,toolbar=1,location=1,directories=0,status=1,menuBar=1,scrollBars=1,resizable=1'%20);%20newWindow.focus()" TargetMode="External"/><Relationship Id="rId24" Type="http://schemas.openxmlformats.org/officeDocument/2006/relationships/hyperlink" Target="http://iaspub.epa.gov/waters10/attains_nation_cy.control?p_report_type=T" TargetMode="External"/><Relationship Id="rId32" Type="http://schemas.openxmlformats.org/officeDocument/2006/relationships/table" Target="../tables/table7.xml"/><Relationship Id="rId5" Type="http://schemas.openxmlformats.org/officeDocument/2006/relationships/hyperlink" Target="javascript:%20newWindow%20=%20openWin(%20'http://iaspub.epa.gov/tmdl_waters10/attains_watershed.waterslist_by_causes?p_state=ID&amp;p_huc=17040204&amp;p_cause_name=OTHER%20FLOW%20REGIME%20ALTERATIONS&amp;p_cycle=2012',%20'Definition',%20'width=640,height=400,toolbar=1,location=1,directories=0,status=1,menuBar=1,scrollBars=1,resizable=1'%20);%20newWindow.focus()" TargetMode="External"/><Relationship Id="rId15" Type="http://schemas.openxmlformats.org/officeDocument/2006/relationships/hyperlink" Target="javascript:%20newWindow%20=%20openWin(%20'http://iaspub.epa.gov/tmdl_waters10/attains_watershed.waterslist_by_causes?p_state=ID&amp;p_huc=17040202&amp;p_cause_name=SEDIMENTATION/SILTATION&amp;p_cycle=2012',%20'Definition',%20'width=640,height=400,toolbar=1,location=1,directories=0,status=1,menuBar=1,scrollBars=1,resizable=1'%20);%20newWindow.focus()" TargetMode="External"/><Relationship Id="rId23" Type="http://schemas.openxmlformats.org/officeDocument/2006/relationships/hyperlink" Target="javascript:%20newWindow%20=%20openWin(%20'http://iaspub.epa.gov/tmdl_waters10/attains_watershed.waterslist_by_causes?p_state=ID&amp;p_huc=17040203&amp;p_cause_name=PHOSPHORUS,%20TOTAL&amp;p_cycle=2012',%20'Definition',%20'width=640,height=400,toolbar=1,location=1,directories=0,status=1,menuBar=1,scrollBars=1,resizable=1'%20);%20newWindow.focus()" TargetMode="External"/><Relationship Id="rId28" Type="http://schemas.openxmlformats.org/officeDocument/2006/relationships/table" Target="../tables/table3.xml"/><Relationship Id="rId10" Type="http://schemas.openxmlformats.org/officeDocument/2006/relationships/hyperlink" Target="javascript:%20newWindow%20=%20openWin(%20'http://iaspub.epa.gov/tmdl_waters10/attains_watershed.waterslist_by_causes?p_state=ID&amp;p_huc=17040204&amp;p_cause_name=NITROGEN,%20NITRATE&amp;p_cycle=2012',%20'Definition',%20'width=640,height=400,toolbar=1,location=1,directories=0,status=1,menuBar=1,scrollBars=1,resizable=1'%20);%20newWindow.focus()" TargetMode="External"/><Relationship Id="rId19" Type="http://schemas.openxmlformats.org/officeDocument/2006/relationships/hyperlink" Target="javascript:%20newWindow%20=%20openWin(%20'http://iaspub.epa.gov/tmdl_waters10/attains_watershed.waterslist_by_causes?p_state=ID&amp;p_huc=17040203&amp;p_cause_name=SEDIMENTATION/SILTATION&amp;p_cycle=2012',%20'Definition',%20'width=640,height=400,toolbar=1,location=1,directories=0,status=1,menuBar=1,scrollBars=1,resizable=1'%20);%20newWindow.focus()" TargetMode="External"/><Relationship Id="rId31" Type="http://schemas.openxmlformats.org/officeDocument/2006/relationships/table" Target="../tables/table6.xml"/><Relationship Id="rId4" Type="http://schemas.openxmlformats.org/officeDocument/2006/relationships/hyperlink" Target="http://deq.state.wy.us/wqd/watershed/" TargetMode="External"/><Relationship Id="rId9" Type="http://schemas.openxmlformats.org/officeDocument/2006/relationships/hyperlink" Target="javascript:%20newWindow%20=%20openWin(%20'http://iaspub.epa.gov/tmdl_waters10/attains_watershed.waterslist_by_causes?p_state=ID&amp;p_huc=17040204&amp;p_cause_name=ESCHERICHIA%20COLI%20(E.%20COLI)&amp;p_cycle=2012',%20'Definition',%20'width=640,height=400,toolbar=1,location=1,directories=0,status=1,menuBar=1,scrollBars=1,resizable=1'%20);%20newWindow.focus()" TargetMode="External"/><Relationship Id="rId14" Type="http://schemas.openxmlformats.org/officeDocument/2006/relationships/hyperlink" Target="javascript:%20newWindow%20=%20openWin(%20'http://iaspub.epa.gov/tmdl_waters10/attains_watershed.waterslist_by_causes?p_state=ID&amp;p_huc=17040204&amp;p_cause_name=FECAL%20COLIFORM&amp;p_cycle=2012',%20'Definition',%20'width=640,height=400,toolbar=1,location=1,directories=0,status=1,menuBar=1,scrollBars=1,resizable=1'%20);%20newWindow.focus()" TargetMode="External"/><Relationship Id="rId22" Type="http://schemas.openxmlformats.org/officeDocument/2006/relationships/hyperlink" Target="javascript:%20newWindow%20=%20openWin(%20'http://iaspub.epa.gov/tmdl_waters10/attains_watershed.waterslist_by_causes?p_state=ID&amp;p_huc=17040203&amp;p_cause_name=COMBINED%20BIOTA/HABITAT%20BIOASSESSMENTS&amp;p_cycle=2012',%20'Definition',%20'width=640,height=400,toolbar=1,location=1,directories=0,status=1,menuBar=1,scrollBars=1,resizable=1'%20);%20newWindow.focus()" TargetMode="External"/><Relationship Id="rId27" Type="http://schemas.openxmlformats.org/officeDocument/2006/relationships/table" Target="../tables/table2.xml"/><Relationship Id="rId30" Type="http://schemas.openxmlformats.org/officeDocument/2006/relationships/table" Target="../tables/table5.xml"/><Relationship Id="rId8" Type="http://schemas.openxmlformats.org/officeDocument/2006/relationships/hyperlink" Target="javascript:%20newWindow%20=%20openWin(%20'http://iaspub.epa.gov/tmdl_waters10/attains_watershed.waterslist_by_causes?p_state=ID&amp;p_huc=17040204&amp;p_cause_name=LOW%20FLOW%20ALTERATIONS&amp;p_cycle=2012',%20'Definition',%20'width=640,height=400,toolbar=1,location=1,directories=0,status=1,menuBar=1,scrollBars=1,resizable=1'%20);%20newWindow.focu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locationaffordability.info/" TargetMode="External"/><Relationship Id="rId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6.bin"/><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www.bls.gov/cew/apps/data_views/data_views.htm" TargetMode="External"/><Relationship Id="rId4"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election activeCell="A8" sqref="A8"/>
    </sheetView>
  </sheetViews>
  <sheetFormatPr defaultRowHeight="14.4" x14ac:dyDescent="0.3"/>
  <cols>
    <col min="1" max="1" width="168.88671875" customWidth="1"/>
  </cols>
  <sheetData>
    <row r="1" spans="1:9" ht="25.8" x14ac:dyDescent="0.3">
      <c r="A1" s="158" t="s">
        <v>279</v>
      </c>
    </row>
    <row r="2" spans="1:9" ht="21" x14ac:dyDescent="0.4">
      <c r="A2" s="107" t="s">
        <v>32</v>
      </c>
    </row>
    <row r="3" spans="1:9" ht="84" customHeight="1" x14ac:dyDescent="0.3">
      <c r="A3" s="7"/>
    </row>
    <row r="4" spans="1:9" ht="62.4" x14ac:dyDescent="0.3">
      <c r="A4" s="152" t="s">
        <v>407</v>
      </c>
      <c r="B4" s="2"/>
      <c r="C4" s="2"/>
      <c r="D4" s="2"/>
      <c r="E4" s="2"/>
      <c r="F4" s="2"/>
      <c r="G4" s="2"/>
    </row>
    <row r="5" spans="1:9" ht="14.4" customHeight="1" x14ac:dyDescent="0.3">
      <c r="A5" s="153"/>
      <c r="B5" s="5"/>
      <c r="C5" s="5"/>
      <c r="D5" s="5"/>
      <c r="E5" s="5"/>
      <c r="F5" s="5"/>
      <c r="G5" s="5"/>
    </row>
    <row r="6" spans="1:9" ht="46.8" x14ac:dyDescent="0.3">
      <c r="A6" s="153" t="s">
        <v>332</v>
      </c>
    </row>
    <row r="7" spans="1:9" ht="15.6" x14ac:dyDescent="0.3">
      <c r="A7" s="154"/>
    </row>
    <row r="8" spans="1:9" ht="31.2" x14ac:dyDescent="0.3">
      <c r="A8" s="156" t="s">
        <v>333</v>
      </c>
    </row>
    <row r="9" spans="1:9" s="2" customFormat="1" ht="15.6" x14ac:dyDescent="0.3">
      <c r="A9" s="154"/>
    </row>
    <row r="10" spans="1:9" ht="46.8" x14ac:dyDescent="0.3">
      <c r="A10" s="156" t="s">
        <v>334</v>
      </c>
    </row>
    <row r="11" spans="1:9" ht="15.6" x14ac:dyDescent="0.3">
      <c r="A11" s="156"/>
    </row>
    <row r="12" spans="1:9" ht="36.75" customHeight="1" x14ac:dyDescent="0.3">
      <c r="A12" s="156" t="s">
        <v>382</v>
      </c>
      <c r="I12" t="s">
        <v>18</v>
      </c>
    </row>
    <row r="13" spans="1:9" ht="15.6" x14ac:dyDescent="0.3">
      <c r="A13" s="156"/>
    </row>
    <row r="14" spans="1:9" ht="46.8" x14ac:dyDescent="0.3">
      <c r="A14" s="156" t="s">
        <v>408</v>
      </c>
    </row>
    <row r="15" spans="1:9" ht="15.6" x14ac:dyDescent="0.3">
      <c r="A15" s="156"/>
    </row>
    <row r="16" spans="1:9" ht="16.2" thickBot="1" x14ac:dyDescent="0.35">
      <c r="A16" s="155"/>
    </row>
    <row r="17" spans="1:1" x14ac:dyDescent="0.3">
      <c r="A17" s="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zoomScale="80" zoomScaleNormal="80" workbookViewId="0"/>
  </sheetViews>
  <sheetFormatPr defaultRowHeight="14.4" x14ac:dyDescent="0.3"/>
  <cols>
    <col min="1" max="1" width="33.109375" customWidth="1"/>
    <col min="2" max="2" width="50.6640625" style="2" customWidth="1"/>
    <col min="3" max="3" width="31.33203125" customWidth="1"/>
    <col min="4" max="5" width="11" customWidth="1"/>
  </cols>
  <sheetData>
    <row r="1" spans="1:6" ht="21" x14ac:dyDescent="0.4">
      <c r="A1" s="108" t="s">
        <v>280</v>
      </c>
      <c r="B1" s="109" t="s">
        <v>128</v>
      </c>
    </row>
    <row r="2" spans="1:6" ht="21" x14ac:dyDescent="0.4">
      <c r="A2" s="108"/>
      <c r="B2" s="109"/>
    </row>
    <row r="3" spans="1:6" ht="93.6" x14ac:dyDescent="0.3">
      <c r="A3" s="143" t="s">
        <v>10</v>
      </c>
      <c r="B3" s="116" t="s">
        <v>306</v>
      </c>
    </row>
    <row r="4" spans="1:6" ht="15.6" x14ac:dyDescent="0.3">
      <c r="A4" s="143" t="s">
        <v>9</v>
      </c>
      <c r="B4" s="144" t="s">
        <v>92</v>
      </c>
    </row>
    <row r="5" spans="1:6" ht="15.6" x14ac:dyDescent="0.3">
      <c r="A5" s="143" t="s">
        <v>14</v>
      </c>
      <c r="B5" s="116" t="s">
        <v>270</v>
      </c>
    </row>
    <row r="6" spans="1:6" ht="15.6" x14ac:dyDescent="0.3">
      <c r="A6" s="145" t="s">
        <v>8</v>
      </c>
      <c r="B6" s="120" t="s">
        <v>11</v>
      </c>
    </row>
    <row r="7" spans="1:6" ht="31.2" x14ac:dyDescent="0.3">
      <c r="A7" s="145" t="s">
        <v>15</v>
      </c>
      <c r="B7" s="120" t="s">
        <v>364</v>
      </c>
    </row>
    <row r="8" spans="1:6" ht="15.6" x14ac:dyDescent="0.3">
      <c r="A8" s="145" t="s">
        <v>0</v>
      </c>
      <c r="B8" s="120"/>
    </row>
    <row r="9" spans="1:6" ht="124.8" x14ac:dyDescent="0.3">
      <c r="A9" s="143" t="s">
        <v>12</v>
      </c>
      <c r="B9" s="120" t="s">
        <v>305</v>
      </c>
    </row>
    <row r="10" spans="1:6" ht="15.6" x14ac:dyDescent="0.3">
      <c r="A10" s="143" t="s">
        <v>16</v>
      </c>
      <c r="B10" s="146" t="s">
        <v>19</v>
      </c>
    </row>
    <row r="11" spans="1:6" ht="15.6" x14ac:dyDescent="0.3">
      <c r="A11" s="143" t="s">
        <v>17</v>
      </c>
      <c r="B11" s="122">
        <v>42072</v>
      </c>
    </row>
    <row r="12" spans="1:6" x14ac:dyDescent="0.3">
      <c r="A12" s="10"/>
      <c r="B12" s="19"/>
    </row>
    <row r="14" spans="1:6" x14ac:dyDescent="0.3">
      <c r="B14" s="10" t="s">
        <v>162</v>
      </c>
      <c r="C14" s="2" t="s">
        <v>143</v>
      </c>
      <c r="D14" t="s">
        <v>28</v>
      </c>
      <c r="E14" t="s">
        <v>20</v>
      </c>
      <c r="F14" t="s">
        <v>21</v>
      </c>
    </row>
    <row r="15" spans="1:6" x14ac:dyDescent="0.3">
      <c r="B15" s="52" t="s">
        <v>144</v>
      </c>
      <c r="C15" s="29">
        <v>20.8</v>
      </c>
      <c r="D15" s="29">
        <v>20.8</v>
      </c>
      <c r="E15" s="29">
        <v>22.8</v>
      </c>
      <c r="F15" s="29"/>
    </row>
    <row r="16" spans="1:6" x14ac:dyDescent="0.3">
      <c r="B16" s="52" t="s">
        <v>145</v>
      </c>
      <c r="C16" s="29">
        <v>15.5</v>
      </c>
      <c r="D16" s="29">
        <v>16</v>
      </c>
      <c r="E16" s="29">
        <v>17.100000000000001</v>
      </c>
      <c r="F16" s="29"/>
    </row>
    <row r="17" spans="2:6" x14ac:dyDescent="0.3">
      <c r="B17" s="52" t="s">
        <v>50</v>
      </c>
      <c r="C17" s="29">
        <v>26.7</v>
      </c>
      <c r="D17" s="29">
        <v>26.4</v>
      </c>
      <c r="E17" s="29">
        <v>26</v>
      </c>
      <c r="F17" s="29"/>
    </row>
    <row r="18" spans="2:6" x14ac:dyDescent="0.3">
      <c r="B18" s="52" t="s">
        <v>51</v>
      </c>
      <c r="C18" s="29">
        <v>15.8</v>
      </c>
      <c r="D18" s="29">
        <v>16.899999999999999</v>
      </c>
      <c r="E18" s="29">
        <v>14.5</v>
      </c>
      <c r="F18" s="29"/>
    </row>
    <row r="19" spans="2:6" hidden="1" x14ac:dyDescent="0.3">
      <c r="B19" s="33">
        <v>2014</v>
      </c>
      <c r="C19" s="29"/>
      <c r="D19" s="29"/>
      <c r="E19" s="29"/>
      <c r="F19" s="29"/>
    </row>
    <row r="20" spans="2:6" x14ac:dyDescent="0.3">
      <c r="B20" s="52" t="s">
        <v>292</v>
      </c>
      <c r="C20" s="163"/>
      <c r="D20" s="163"/>
      <c r="E20" s="163"/>
      <c r="F20" s="163"/>
    </row>
  </sheetData>
  <hyperlinks>
    <hyperlink ref="B4" r:id="rId1"/>
  </hyperlinks>
  <pageMargins left="0.7" right="0.7" top="0.75" bottom="0.75" header="0.3" footer="0.3"/>
  <pageSetup orientation="portrait"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78" zoomScaleNormal="78" workbookViewId="0"/>
  </sheetViews>
  <sheetFormatPr defaultRowHeight="14.4" x14ac:dyDescent="0.3"/>
  <cols>
    <col min="1" max="1" width="33.109375" customWidth="1"/>
    <col min="2" max="2" width="50.6640625" style="2" customWidth="1"/>
  </cols>
  <sheetData>
    <row r="1" spans="1:7" ht="21" x14ac:dyDescent="0.4">
      <c r="A1" s="108" t="s">
        <v>280</v>
      </c>
      <c r="B1" s="109" t="s">
        <v>132</v>
      </c>
    </row>
    <row r="2" spans="1:7" ht="21" x14ac:dyDescent="0.4">
      <c r="A2" s="108"/>
      <c r="B2" s="109"/>
    </row>
    <row r="3" spans="1:7" ht="124.8" x14ac:dyDescent="0.3">
      <c r="A3" s="115" t="s">
        <v>10</v>
      </c>
      <c r="B3" s="116" t="s">
        <v>307</v>
      </c>
    </row>
    <row r="4" spans="1:7" ht="15.6" x14ac:dyDescent="0.3">
      <c r="A4" s="115" t="s">
        <v>9</v>
      </c>
      <c r="B4" s="117" t="s">
        <v>92</v>
      </c>
    </row>
    <row r="5" spans="1:7" ht="46.8" x14ac:dyDescent="0.3">
      <c r="A5" s="115" t="s">
        <v>14</v>
      </c>
      <c r="B5" s="116" t="s">
        <v>308</v>
      </c>
    </row>
    <row r="6" spans="1:7" ht="15.6" x14ac:dyDescent="0.3">
      <c r="A6" s="118" t="s">
        <v>8</v>
      </c>
      <c r="B6" s="119" t="s">
        <v>3</v>
      </c>
    </row>
    <row r="7" spans="1:7" ht="31.2" x14ac:dyDescent="0.3">
      <c r="A7" s="118" t="s">
        <v>15</v>
      </c>
      <c r="B7" s="119" t="s">
        <v>364</v>
      </c>
    </row>
    <row r="8" spans="1:7" ht="15.6" x14ac:dyDescent="0.3">
      <c r="A8" s="118" t="s">
        <v>0</v>
      </c>
      <c r="B8" s="120"/>
    </row>
    <row r="9" spans="1:7" ht="187.2" x14ac:dyDescent="0.3">
      <c r="A9" s="115" t="s">
        <v>12</v>
      </c>
      <c r="B9" s="120" t="s">
        <v>309</v>
      </c>
    </row>
    <row r="10" spans="1:7" ht="15.6" x14ac:dyDescent="0.3">
      <c r="A10" s="115" t="s">
        <v>16</v>
      </c>
      <c r="B10" s="121" t="s">
        <v>19</v>
      </c>
    </row>
    <row r="11" spans="1:7" ht="15.6" x14ac:dyDescent="0.3">
      <c r="A11" s="115" t="s">
        <v>17</v>
      </c>
      <c r="B11" s="134">
        <v>42073</v>
      </c>
    </row>
    <row r="12" spans="1:7" x14ac:dyDescent="0.3">
      <c r="A12" s="10"/>
      <c r="B12" s="19"/>
    </row>
    <row r="13" spans="1:7" x14ac:dyDescent="0.3">
      <c r="B13" s="10" t="s">
        <v>146</v>
      </c>
      <c r="C13" s="2"/>
    </row>
    <row r="14" spans="1:7" x14ac:dyDescent="0.3">
      <c r="B14" s="41" t="s">
        <v>163</v>
      </c>
      <c r="C14" s="35" t="s">
        <v>143</v>
      </c>
      <c r="D14" s="36">
        <v>2012</v>
      </c>
      <c r="E14" s="36">
        <v>2013</v>
      </c>
      <c r="F14" s="36">
        <v>2014</v>
      </c>
      <c r="G14" s="69">
        <v>2015</v>
      </c>
    </row>
    <row r="15" spans="1:7" x14ac:dyDescent="0.3">
      <c r="B15" s="42" t="s">
        <v>144</v>
      </c>
      <c r="C15" s="37">
        <f>8.6+26.3</f>
        <v>34.9</v>
      </c>
      <c r="D15" s="37">
        <f>8.4+28.1</f>
        <v>36.5</v>
      </c>
      <c r="E15" s="37">
        <f>28.4+6.2</f>
        <v>34.6</v>
      </c>
      <c r="F15" s="37"/>
      <c r="G15" s="70"/>
    </row>
    <row r="16" spans="1:7" x14ac:dyDescent="0.3">
      <c r="B16" s="43" t="s">
        <v>145</v>
      </c>
      <c r="C16" s="39">
        <f>7.8+26.4</f>
        <v>34.199999999999996</v>
      </c>
      <c r="D16" s="39">
        <f>7.7+24.8</f>
        <v>32.5</v>
      </c>
      <c r="E16" s="39">
        <f>7.7+24.7</f>
        <v>32.4</v>
      </c>
      <c r="F16" s="39"/>
      <c r="G16" s="71"/>
    </row>
    <row r="17" spans="2:7" x14ac:dyDescent="0.3">
      <c r="B17" s="42" t="s">
        <v>50</v>
      </c>
      <c r="C17" s="37">
        <f>9.3+46.6</f>
        <v>55.900000000000006</v>
      </c>
      <c r="D17" s="37">
        <f>8.2+39.9</f>
        <v>48.099999999999994</v>
      </c>
      <c r="E17" s="37">
        <f>10.1+34.9</f>
        <v>45</v>
      </c>
      <c r="F17" s="37"/>
      <c r="G17" s="70"/>
    </row>
    <row r="18" spans="2:7" x14ac:dyDescent="0.3">
      <c r="B18" s="43" t="s">
        <v>51</v>
      </c>
      <c r="C18" s="39">
        <f>5.3+31.9</f>
        <v>37.199999999999996</v>
      </c>
      <c r="D18" s="39">
        <f>6.7+32.4</f>
        <v>39.1</v>
      </c>
      <c r="E18" s="39">
        <f>6.4+29.8</f>
        <v>36.200000000000003</v>
      </c>
      <c r="F18" s="39"/>
      <c r="G18" s="71"/>
    </row>
    <row r="19" spans="2:7" x14ac:dyDescent="0.3">
      <c r="B19"/>
      <c r="C19" s="2"/>
    </row>
    <row r="20" spans="2:7" x14ac:dyDescent="0.3">
      <c r="B20"/>
      <c r="C20" s="2"/>
    </row>
    <row r="21" spans="2:7" x14ac:dyDescent="0.3">
      <c r="B21" s="17" t="s">
        <v>147</v>
      </c>
      <c r="C21" s="2"/>
    </row>
    <row r="22" spans="2:7" x14ac:dyDescent="0.3">
      <c r="B22" s="41" t="s">
        <v>164</v>
      </c>
      <c r="C22" s="60" t="s">
        <v>143</v>
      </c>
      <c r="D22" s="59">
        <v>2012</v>
      </c>
      <c r="E22" s="59">
        <v>2013</v>
      </c>
      <c r="F22" s="61">
        <v>2014</v>
      </c>
      <c r="G22" s="62">
        <v>2015</v>
      </c>
    </row>
    <row r="23" spans="2:7" x14ac:dyDescent="0.3">
      <c r="B23" s="42" t="s">
        <v>144</v>
      </c>
      <c r="C23" s="37">
        <f>4.4+38.4</f>
        <v>42.8</v>
      </c>
      <c r="D23" s="37">
        <f>44.2+5.6</f>
        <v>49.800000000000004</v>
      </c>
      <c r="E23" s="37">
        <f>5.1+46</f>
        <v>51.1</v>
      </c>
      <c r="F23" s="63"/>
      <c r="G23" s="64"/>
    </row>
    <row r="24" spans="2:7" x14ac:dyDescent="0.3">
      <c r="B24" s="43" t="s">
        <v>145</v>
      </c>
      <c r="C24" s="39">
        <f>56.9+10.2</f>
        <v>67.099999999999994</v>
      </c>
      <c r="D24" s="39">
        <f>56.8+8</f>
        <v>64.8</v>
      </c>
      <c r="E24" s="39">
        <f>60.2</f>
        <v>60.2</v>
      </c>
      <c r="F24" s="65"/>
      <c r="G24" s="66"/>
    </row>
    <row r="25" spans="2:7" x14ac:dyDescent="0.3">
      <c r="B25" s="42" t="s">
        <v>50</v>
      </c>
      <c r="C25" s="37">
        <f>14+23</f>
        <v>37</v>
      </c>
      <c r="D25" s="37">
        <f>32.2+10.4</f>
        <v>42.6</v>
      </c>
      <c r="E25" s="37">
        <f>15.7+28.8</f>
        <v>44.5</v>
      </c>
      <c r="F25" s="63"/>
      <c r="G25" s="64"/>
    </row>
    <row r="26" spans="2:7" x14ac:dyDescent="0.3">
      <c r="B26" s="43" t="s">
        <v>51</v>
      </c>
      <c r="C26" s="39">
        <f>8.5+27.4</f>
        <v>35.9</v>
      </c>
      <c r="D26" s="39">
        <f>33.4+14.5</f>
        <v>47.9</v>
      </c>
      <c r="E26" s="39">
        <f>33.7+14.3</f>
        <v>48</v>
      </c>
      <c r="F26" s="67"/>
      <c r="G26" s="68"/>
    </row>
  </sheetData>
  <hyperlinks>
    <hyperlink ref="B4" r:id="rId1"/>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zoomScale="80" zoomScaleNormal="80" workbookViewId="0"/>
  </sheetViews>
  <sheetFormatPr defaultRowHeight="14.4" x14ac:dyDescent="0.3"/>
  <cols>
    <col min="1" max="1" width="33.109375" customWidth="1"/>
    <col min="2" max="2" width="50.6640625" style="2" customWidth="1"/>
  </cols>
  <sheetData>
    <row r="1" spans="1:6" ht="21" x14ac:dyDescent="0.4">
      <c r="A1" s="108" t="s">
        <v>280</v>
      </c>
      <c r="B1" s="109" t="s">
        <v>133</v>
      </c>
    </row>
    <row r="2" spans="1:6" x14ac:dyDescent="0.3">
      <c r="A2" s="10"/>
      <c r="B2" s="8"/>
    </row>
    <row r="3" spans="1:6" ht="78" x14ac:dyDescent="0.3">
      <c r="A3" s="115" t="s">
        <v>10</v>
      </c>
      <c r="B3" s="121" t="s">
        <v>310</v>
      </c>
    </row>
    <row r="4" spans="1:6" ht="15.6" x14ac:dyDescent="0.3">
      <c r="A4" s="115" t="s">
        <v>9</v>
      </c>
      <c r="B4" s="117" t="s">
        <v>92</v>
      </c>
    </row>
    <row r="5" spans="1:6" ht="62.4" x14ac:dyDescent="0.3">
      <c r="A5" s="115" t="s">
        <v>14</v>
      </c>
      <c r="B5" s="121" t="s">
        <v>311</v>
      </c>
    </row>
    <row r="6" spans="1:6" ht="15.6" x14ac:dyDescent="0.3">
      <c r="A6" s="118" t="s">
        <v>8</v>
      </c>
      <c r="B6" s="119" t="s">
        <v>2</v>
      </c>
    </row>
    <row r="7" spans="1:6" ht="31.2" x14ac:dyDescent="0.3">
      <c r="A7" s="118" t="s">
        <v>15</v>
      </c>
      <c r="B7" s="119" t="s">
        <v>364</v>
      </c>
    </row>
    <row r="8" spans="1:6" ht="15.6" x14ac:dyDescent="0.3">
      <c r="A8" s="118" t="s">
        <v>0</v>
      </c>
      <c r="B8" s="120"/>
    </row>
    <row r="9" spans="1:6" ht="187.2" x14ac:dyDescent="0.3">
      <c r="A9" s="115" t="s">
        <v>12</v>
      </c>
      <c r="B9" s="120" t="s">
        <v>277</v>
      </c>
    </row>
    <row r="10" spans="1:6" ht="29.25" customHeight="1" x14ac:dyDescent="0.3">
      <c r="A10" s="124" t="s">
        <v>16</v>
      </c>
      <c r="B10" s="127" t="s">
        <v>19</v>
      </c>
    </row>
    <row r="11" spans="1:6" x14ac:dyDescent="0.3">
      <c r="A11" s="124" t="s">
        <v>17</v>
      </c>
      <c r="B11" s="141">
        <v>42073</v>
      </c>
    </row>
    <row r="13" spans="1:6" x14ac:dyDescent="0.3">
      <c r="B13" s="41" t="s">
        <v>238</v>
      </c>
      <c r="C13" s="94">
        <v>2011</v>
      </c>
      <c r="D13" s="95">
        <v>2012</v>
      </c>
      <c r="E13" s="95">
        <v>2013</v>
      </c>
      <c r="F13" s="96">
        <v>2014</v>
      </c>
    </row>
    <row r="14" spans="1:6" x14ac:dyDescent="0.3">
      <c r="B14" s="42" t="s">
        <v>144</v>
      </c>
      <c r="C14" s="45">
        <v>0.872</v>
      </c>
      <c r="D14" s="45">
        <v>0.87</v>
      </c>
      <c r="E14" s="45">
        <v>0.84899999999999998</v>
      </c>
      <c r="F14" s="38"/>
    </row>
    <row r="15" spans="1:6" x14ac:dyDescent="0.3">
      <c r="B15" s="43" t="s">
        <v>145</v>
      </c>
      <c r="C15" s="46">
        <v>0.94799999999999995</v>
      </c>
      <c r="D15" s="46">
        <v>0.94899999999999995</v>
      </c>
      <c r="E15" s="46">
        <v>0.94899999999999995</v>
      </c>
      <c r="F15" s="40"/>
    </row>
    <row r="16" spans="1:6" x14ac:dyDescent="0.3">
      <c r="B16" s="42" t="s">
        <v>50</v>
      </c>
      <c r="C16" s="45">
        <v>0.88700000000000001</v>
      </c>
      <c r="D16" s="45">
        <v>0.88100000000000001</v>
      </c>
      <c r="E16" s="45">
        <v>0.878</v>
      </c>
      <c r="F16" s="38"/>
    </row>
    <row r="17" spans="2:6" x14ac:dyDescent="0.3">
      <c r="B17" s="43" t="s">
        <v>51</v>
      </c>
      <c r="C17" s="46">
        <v>0.95</v>
      </c>
      <c r="D17" s="46">
        <v>0.96099999999999997</v>
      </c>
      <c r="E17" s="46">
        <v>0.96799999999999997</v>
      </c>
      <c r="F17" s="40"/>
    </row>
    <row r="18" spans="2:6" x14ac:dyDescent="0.3">
      <c r="B18"/>
      <c r="C18" s="2"/>
    </row>
    <row r="19" spans="2:6" x14ac:dyDescent="0.3">
      <c r="B19" s="41" t="s">
        <v>237</v>
      </c>
      <c r="C19" s="94">
        <v>2011</v>
      </c>
      <c r="D19" s="95">
        <v>2012</v>
      </c>
      <c r="E19" s="97">
        <v>2013</v>
      </c>
      <c r="F19" s="96">
        <v>2014</v>
      </c>
    </row>
    <row r="20" spans="2:6" x14ac:dyDescent="0.3">
      <c r="B20" s="42" t="s">
        <v>144</v>
      </c>
      <c r="C20" s="45">
        <v>0.186</v>
      </c>
      <c r="D20" s="45">
        <v>0.191</v>
      </c>
      <c r="E20" s="45">
        <v>0.19700000000000001</v>
      </c>
      <c r="F20" s="38"/>
    </row>
    <row r="21" spans="2:6" x14ac:dyDescent="0.3">
      <c r="B21" s="43" t="s">
        <v>145</v>
      </c>
      <c r="C21" s="46">
        <v>0.309</v>
      </c>
      <c r="D21" s="46">
        <v>0.31900000000000001</v>
      </c>
      <c r="E21" s="46">
        <v>0.33700000000000002</v>
      </c>
      <c r="F21" s="40"/>
    </row>
    <row r="22" spans="2:6" x14ac:dyDescent="0.3">
      <c r="B22" s="42" t="s">
        <v>50</v>
      </c>
      <c r="C22" s="45">
        <v>0.33200000000000002</v>
      </c>
      <c r="D22" s="45">
        <v>0.33300000000000002</v>
      </c>
      <c r="E22" s="45">
        <v>0.34399999999999997</v>
      </c>
      <c r="F22" s="38"/>
    </row>
    <row r="23" spans="2:6" x14ac:dyDescent="0.3">
      <c r="B23" s="43" t="s">
        <v>51</v>
      </c>
      <c r="C23" s="46">
        <v>0.52700000000000002</v>
      </c>
      <c r="D23" s="46">
        <v>0.49</v>
      </c>
      <c r="E23" s="46">
        <v>0.48699999999999999</v>
      </c>
      <c r="F23" s="40"/>
    </row>
  </sheetData>
  <hyperlinks>
    <hyperlink ref="B4" r:id="rId1"/>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2"/>
  <sheetViews>
    <sheetView showGridLines="0" zoomScaleNormal="100" workbookViewId="0"/>
  </sheetViews>
  <sheetFormatPr defaultRowHeight="14.4" x14ac:dyDescent="0.3"/>
  <cols>
    <col min="1" max="1" width="33.109375" customWidth="1"/>
    <col min="2" max="2" width="50.6640625" style="2" customWidth="1"/>
    <col min="3" max="5" width="12.5546875" bestFit="1" customWidth="1"/>
  </cols>
  <sheetData>
    <row r="1" spans="1:7" ht="21" x14ac:dyDescent="0.4">
      <c r="A1" s="108" t="s">
        <v>280</v>
      </c>
      <c r="B1" s="109" t="s">
        <v>134</v>
      </c>
    </row>
    <row r="2" spans="1:7" x14ac:dyDescent="0.3">
      <c r="A2" s="10"/>
      <c r="B2" s="8"/>
    </row>
    <row r="3" spans="1:7" ht="62.4" x14ac:dyDescent="0.3">
      <c r="A3" s="143" t="s">
        <v>10</v>
      </c>
      <c r="B3" s="116" t="s">
        <v>312</v>
      </c>
    </row>
    <row r="4" spans="1:7" ht="15.6" x14ac:dyDescent="0.3">
      <c r="A4" s="143" t="s">
        <v>9</v>
      </c>
      <c r="B4" s="133" t="s">
        <v>148</v>
      </c>
    </row>
    <row r="5" spans="1:7" ht="15.6" x14ac:dyDescent="0.3">
      <c r="A5" s="143"/>
      <c r="B5" s="133" t="s">
        <v>149</v>
      </c>
    </row>
    <row r="6" spans="1:7" ht="62.4" x14ac:dyDescent="0.3">
      <c r="A6" s="143" t="s">
        <v>14</v>
      </c>
      <c r="B6" s="116" t="s">
        <v>313</v>
      </c>
    </row>
    <row r="7" spans="1:7" ht="15.6" x14ac:dyDescent="0.3">
      <c r="A7" s="145" t="s">
        <v>8</v>
      </c>
      <c r="B7" s="120" t="s">
        <v>11</v>
      </c>
    </row>
    <row r="8" spans="1:7" ht="15.6" x14ac:dyDescent="0.3">
      <c r="A8" s="145" t="s">
        <v>15</v>
      </c>
      <c r="B8" s="120" t="s">
        <v>251</v>
      </c>
    </row>
    <row r="9" spans="1:7" ht="46.8" x14ac:dyDescent="0.3">
      <c r="A9" s="145" t="s">
        <v>0</v>
      </c>
      <c r="B9" s="120" t="s">
        <v>314</v>
      </c>
    </row>
    <row r="10" spans="1:7" ht="78" x14ac:dyDescent="0.3">
      <c r="A10" s="143" t="s">
        <v>12</v>
      </c>
      <c r="B10" s="120" t="s">
        <v>315</v>
      </c>
    </row>
    <row r="11" spans="1:7" ht="15.6" x14ac:dyDescent="0.3">
      <c r="A11" s="143" t="s">
        <v>16</v>
      </c>
      <c r="B11" s="146" t="s">
        <v>19</v>
      </c>
    </row>
    <row r="12" spans="1:7" ht="15.6" x14ac:dyDescent="0.3">
      <c r="A12" s="143" t="s">
        <v>17</v>
      </c>
      <c r="B12" s="122">
        <v>42083</v>
      </c>
    </row>
    <row r="14" spans="1:7" x14ac:dyDescent="0.3">
      <c r="A14" s="10"/>
      <c r="B14" s="2" t="s">
        <v>165</v>
      </c>
      <c r="C14" t="s">
        <v>28</v>
      </c>
      <c r="D14" t="s">
        <v>20</v>
      </c>
      <c r="E14" t="s">
        <v>21</v>
      </c>
      <c r="F14" t="s">
        <v>22</v>
      </c>
      <c r="G14" t="s">
        <v>23</v>
      </c>
    </row>
    <row r="15" spans="1:7" x14ac:dyDescent="0.3">
      <c r="A15" s="10"/>
      <c r="B15" s="2" t="s">
        <v>144</v>
      </c>
      <c r="C15" s="26"/>
      <c r="D15" s="26"/>
      <c r="E15" s="26"/>
    </row>
    <row r="16" spans="1:7" x14ac:dyDescent="0.3">
      <c r="A16" s="10"/>
      <c r="B16" s="2" t="s">
        <v>145</v>
      </c>
      <c r="C16" s="26"/>
      <c r="D16" s="26"/>
      <c r="E16" s="26"/>
    </row>
    <row r="17" spans="1:5" x14ac:dyDescent="0.3">
      <c r="A17" s="10"/>
      <c r="B17" s="2" t="s">
        <v>50</v>
      </c>
      <c r="C17" s="26"/>
      <c r="D17" s="26"/>
      <c r="E17" s="26"/>
    </row>
    <row r="18" spans="1:5" x14ac:dyDescent="0.3">
      <c r="A18" s="10"/>
      <c r="B18" s="2" t="s">
        <v>51</v>
      </c>
      <c r="C18" s="26">
        <v>697625</v>
      </c>
      <c r="D18" s="26">
        <v>748182</v>
      </c>
      <c r="E18" s="26">
        <v>733168</v>
      </c>
    </row>
    <row r="23" spans="1:5" x14ac:dyDescent="0.3">
      <c r="B23" s="56"/>
    </row>
    <row r="24" spans="1:5" x14ac:dyDescent="0.3">
      <c r="B24" s="55"/>
    </row>
    <row r="25" spans="1:5" x14ac:dyDescent="0.3">
      <c r="B25" s="55"/>
    </row>
    <row r="26" spans="1:5" x14ac:dyDescent="0.3">
      <c r="B26" s="55"/>
    </row>
    <row r="27" spans="1:5" ht="15.6" x14ac:dyDescent="0.3">
      <c r="B27" s="57"/>
    </row>
    <row r="28" spans="1:5" x14ac:dyDescent="0.3">
      <c r="B28" s="58"/>
    </row>
    <row r="29" spans="1:5" x14ac:dyDescent="0.3">
      <c r="B29" s="58"/>
    </row>
    <row r="30" spans="1:5" x14ac:dyDescent="0.3">
      <c r="B30" s="58"/>
    </row>
    <row r="31" spans="1:5" x14ac:dyDescent="0.3">
      <c r="B31" s="58"/>
    </row>
    <row r="32" spans="1:5" x14ac:dyDescent="0.3">
      <c r="B32" s="58"/>
    </row>
    <row r="33" spans="2:2" x14ac:dyDescent="0.3">
      <c r="B33" s="58"/>
    </row>
    <row r="34" spans="2:2" x14ac:dyDescent="0.3">
      <c r="B34" s="58"/>
    </row>
    <row r="35" spans="2:2" x14ac:dyDescent="0.3">
      <c r="B35" s="58"/>
    </row>
    <row r="36" spans="2:2" x14ac:dyDescent="0.3">
      <c r="B36" s="58"/>
    </row>
    <row r="37" spans="2:2" x14ac:dyDescent="0.3">
      <c r="B37" s="58"/>
    </row>
    <row r="38" spans="2:2" x14ac:dyDescent="0.3">
      <c r="B38" s="58"/>
    </row>
    <row r="39" spans="2:2" x14ac:dyDescent="0.3">
      <c r="B39" s="58"/>
    </row>
    <row r="40" spans="2:2" x14ac:dyDescent="0.3">
      <c r="B40" s="58"/>
    </row>
    <row r="41" spans="2:2" x14ac:dyDescent="0.3">
      <c r="B41" s="56"/>
    </row>
    <row r="42" spans="2:2" x14ac:dyDescent="0.3">
      <c r="B42" s="56"/>
    </row>
  </sheetData>
  <hyperlinks>
    <hyperlink ref="B4" r:id="rId1"/>
    <hyperlink ref="B5" r:id="rId2"/>
  </hyperlinks>
  <pageMargins left="0.7" right="0.7" top="0.75" bottom="0.75" header="0.3" footer="0.3"/>
  <pageSetup orientation="portrait" r:id="rId3"/>
  <drawing r:id="rId4"/>
  <legacyDrawing r:id="rId5"/>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zoomScale="80" zoomScaleNormal="80" workbookViewId="0"/>
  </sheetViews>
  <sheetFormatPr defaultRowHeight="14.4" x14ac:dyDescent="0.3"/>
  <cols>
    <col min="1" max="1" width="33.109375" customWidth="1"/>
    <col min="2" max="2" width="50.6640625" style="2" customWidth="1"/>
    <col min="3" max="3" width="15.6640625" customWidth="1"/>
    <col min="4" max="4" width="16.44140625" customWidth="1"/>
    <col min="5" max="5" width="13.109375" customWidth="1"/>
  </cols>
  <sheetData>
    <row r="1" spans="1:4" ht="21" x14ac:dyDescent="0.4">
      <c r="A1" s="108" t="s">
        <v>280</v>
      </c>
      <c r="B1" s="109" t="s">
        <v>135</v>
      </c>
    </row>
    <row r="2" spans="1:4" x14ac:dyDescent="0.3">
      <c r="A2" s="10"/>
      <c r="B2" s="8"/>
    </row>
    <row r="3" spans="1:4" ht="31.2" x14ac:dyDescent="0.3">
      <c r="A3" s="115" t="s">
        <v>10</v>
      </c>
      <c r="B3" s="116" t="s">
        <v>316</v>
      </c>
    </row>
    <row r="4" spans="1:4" ht="15.6" x14ac:dyDescent="0.3">
      <c r="A4" s="115" t="s">
        <v>9</v>
      </c>
      <c r="B4" s="123" t="s">
        <v>150</v>
      </c>
    </row>
    <row r="5" spans="1:4" ht="31.2" x14ac:dyDescent="0.3">
      <c r="A5" s="115" t="s">
        <v>14</v>
      </c>
      <c r="B5" s="121" t="s">
        <v>166</v>
      </c>
    </row>
    <row r="6" spans="1:4" ht="15.6" x14ac:dyDescent="0.3">
      <c r="A6" s="118" t="s">
        <v>8</v>
      </c>
      <c r="B6" s="119" t="s">
        <v>11</v>
      </c>
    </row>
    <row r="7" spans="1:4" ht="31.2" x14ac:dyDescent="0.3">
      <c r="A7" s="118" t="s">
        <v>15</v>
      </c>
      <c r="B7" s="119" t="s">
        <v>364</v>
      </c>
    </row>
    <row r="8" spans="1:4" ht="15.6" x14ac:dyDescent="0.3">
      <c r="A8" s="118" t="s">
        <v>0</v>
      </c>
      <c r="B8" s="120"/>
    </row>
    <row r="9" spans="1:4" ht="93.6" x14ac:dyDescent="0.3">
      <c r="A9" s="115" t="s">
        <v>12</v>
      </c>
      <c r="B9" s="120" t="s">
        <v>253</v>
      </c>
    </row>
    <row r="10" spans="1:4" ht="15.6" x14ac:dyDescent="0.3">
      <c r="A10" s="115" t="s">
        <v>16</v>
      </c>
      <c r="B10" s="121" t="s">
        <v>19</v>
      </c>
    </row>
    <row r="11" spans="1:4" ht="15.6" x14ac:dyDescent="0.3">
      <c r="A11" s="115" t="s">
        <v>17</v>
      </c>
      <c r="B11" s="122">
        <v>42104</v>
      </c>
    </row>
    <row r="13" spans="1:4" x14ac:dyDescent="0.3">
      <c r="B13" s="28" t="s">
        <v>166</v>
      </c>
      <c r="C13" s="19" t="s">
        <v>151</v>
      </c>
      <c r="D13" s="50" t="s">
        <v>244</v>
      </c>
    </row>
    <row r="14" spans="1:4" x14ac:dyDescent="0.3">
      <c r="B14" s="10" t="s">
        <v>144</v>
      </c>
      <c r="C14" s="44">
        <v>0.378</v>
      </c>
      <c r="D14" s="100">
        <v>0.39200000000000002</v>
      </c>
    </row>
    <row r="15" spans="1:4" x14ac:dyDescent="0.3">
      <c r="B15" s="10" t="s">
        <v>145</v>
      </c>
      <c r="C15" s="44">
        <v>0.79400000000000004</v>
      </c>
      <c r="D15" s="100">
        <v>0.81100000000000005</v>
      </c>
    </row>
    <row r="16" spans="1:4" x14ac:dyDescent="0.3">
      <c r="B16" s="10" t="s">
        <v>50</v>
      </c>
      <c r="C16" s="44">
        <v>0.60299999999999998</v>
      </c>
      <c r="D16" s="100">
        <v>0.63400000000000001</v>
      </c>
    </row>
    <row r="17" spans="2:4" x14ac:dyDescent="0.3">
      <c r="B17" s="10" t="s">
        <v>51</v>
      </c>
      <c r="C17" s="44">
        <v>0.83099999999999996</v>
      </c>
      <c r="D17" s="100">
        <v>0.91300000000000003</v>
      </c>
    </row>
  </sheetData>
  <hyperlinks>
    <hyperlink ref="B4" r:id="rId1"/>
  </hyperlinks>
  <pageMargins left="0.7" right="0.7" top="0.75" bottom="0.75" header="0.3" footer="0.3"/>
  <pageSetup orientation="portrait"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abSelected="1" zoomScaleNormal="100" workbookViewId="0">
      <selection activeCell="A14" sqref="A14"/>
    </sheetView>
  </sheetViews>
  <sheetFormatPr defaultRowHeight="14.4" x14ac:dyDescent="0.3"/>
  <cols>
    <col min="1" max="1" width="33.109375" customWidth="1"/>
    <col min="2" max="2" width="50.6640625" style="2" customWidth="1"/>
    <col min="3" max="3" width="39.33203125" customWidth="1"/>
    <col min="4" max="4" width="41.5546875" customWidth="1"/>
  </cols>
  <sheetData>
    <row r="1" spans="1:4" ht="42" x14ac:dyDescent="0.4">
      <c r="A1" s="108" t="s">
        <v>280</v>
      </c>
      <c r="B1" s="109" t="s">
        <v>437</v>
      </c>
    </row>
    <row r="2" spans="1:4" x14ac:dyDescent="0.3">
      <c r="A2" s="10"/>
      <c r="B2" s="8"/>
    </row>
    <row r="3" spans="1:4" ht="78" x14ac:dyDescent="0.3">
      <c r="A3" s="115" t="s">
        <v>10</v>
      </c>
      <c r="B3" s="116" t="s">
        <v>317</v>
      </c>
    </row>
    <row r="4" spans="1:4" ht="31.2" x14ac:dyDescent="0.3">
      <c r="A4" s="115" t="s">
        <v>9</v>
      </c>
      <c r="B4" s="133" t="s">
        <v>152</v>
      </c>
    </row>
    <row r="5" spans="1:4" ht="15.6" x14ac:dyDescent="0.3">
      <c r="A5" s="115" t="s">
        <v>14</v>
      </c>
      <c r="B5" s="147" t="s">
        <v>438</v>
      </c>
    </row>
    <row r="6" spans="1:4" ht="15.6" x14ac:dyDescent="0.3">
      <c r="A6" s="118" t="s">
        <v>8</v>
      </c>
      <c r="B6" s="119" t="s">
        <v>11</v>
      </c>
    </row>
    <row r="7" spans="1:4" ht="15.6" x14ac:dyDescent="0.3">
      <c r="A7" s="118" t="s">
        <v>15</v>
      </c>
      <c r="B7" s="119" t="s">
        <v>252</v>
      </c>
    </row>
    <row r="8" spans="1:4" ht="15.6" x14ac:dyDescent="0.3">
      <c r="A8" s="118" t="s">
        <v>0</v>
      </c>
      <c r="B8" s="120"/>
    </row>
    <row r="9" spans="1:4" ht="31.2" x14ac:dyDescent="0.3">
      <c r="A9" s="136" t="s">
        <v>12</v>
      </c>
      <c r="B9" s="120"/>
    </row>
    <row r="10" spans="1:4" ht="15.6" x14ac:dyDescent="0.3">
      <c r="A10" s="115" t="s">
        <v>16</v>
      </c>
      <c r="B10" s="121" t="s">
        <v>19</v>
      </c>
    </row>
    <row r="11" spans="1:4" ht="15.6" x14ac:dyDescent="0.3">
      <c r="A11" s="115" t="s">
        <v>17</v>
      </c>
      <c r="B11" s="122">
        <v>42073</v>
      </c>
    </row>
    <row r="13" spans="1:4" x14ac:dyDescent="0.3">
      <c r="B13" s="10" t="s">
        <v>438</v>
      </c>
      <c r="C13" s="19" t="s">
        <v>154</v>
      </c>
      <c r="D13" t="s">
        <v>167</v>
      </c>
    </row>
    <row r="14" spans="1:4" x14ac:dyDescent="0.3">
      <c r="B14" s="10" t="s">
        <v>144</v>
      </c>
      <c r="C14" s="47">
        <v>0.28000000000000003</v>
      </c>
    </row>
    <row r="15" spans="1:4" x14ac:dyDescent="0.3">
      <c r="B15" s="10" t="s">
        <v>145</v>
      </c>
      <c r="C15" s="47">
        <v>0</v>
      </c>
    </row>
    <row r="16" spans="1:4" x14ac:dyDescent="0.3">
      <c r="B16" s="10" t="s">
        <v>50</v>
      </c>
      <c r="C16" s="47">
        <v>0.26</v>
      </c>
    </row>
    <row r="17" spans="2:3" x14ac:dyDescent="0.3">
      <c r="B17" s="10" t="s">
        <v>51</v>
      </c>
      <c r="C17" s="47">
        <v>0.09</v>
      </c>
    </row>
    <row r="18" spans="2:3" x14ac:dyDescent="0.3">
      <c r="B18"/>
    </row>
  </sheetData>
  <hyperlinks>
    <hyperlink ref="B4" r:id="rId1"/>
  </hyperlinks>
  <pageMargins left="0.7" right="0.7" top="0.75" bottom="0.75" header="0.3" footer="0.3"/>
  <pageSetup orientation="portrait"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topLeftCell="A10" zoomScale="75" zoomScaleNormal="75" workbookViewId="0"/>
  </sheetViews>
  <sheetFormatPr defaultRowHeight="14.4" x14ac:dyDescent="0.3"/>
  <cols>
    <col min="1" max="1" width="33.109375" customWidth="1"/>
    <col min="2" max="2" width="50.6640625" style="2" customWidth="1"/>
    <col min="3" max="3" width="16.33203125" bestFit="1" customWidth="1"/>
    <col min="4" max="4" width="22.88671875" customWidth="1"/>
  </cols>
  <sheetData>
    <row r="1" spans="1:17" ht="21" x14ac:dyDescent="0.4">
      <c r="A1" s="108" t="s">
        <v>280</v>
      </c>
      <c r="B1" s="109" t="s">
        <v>33</v>
      </c>
    </row>
    <row r="2" spans="1:17" ht="21" x14ac:dyDescent="0.4">
      <c r="A2" s="108"/>
      <c r="B2" s="109"/>
    </row>
    <row r="3" spans="1:17" s="111" customFormat="1" ht="31.2" x14ac:dyDescent="0.3">
      <c r="A3" s="115" t="s">
        <v>10</v>
      </c>
      <c r="B3" s="116" t="s">
        <v>42</v>
      </c>
    </row>
    <row r="4" spans="1:17" s="111" customFormat="1" ht="31.2" x14ac:dyDescent="0.3">
      <c r="A4" s="115" t="s">
        <v>9</v>
      </c>
      <c r="B4" s="117" t="s">
        <v>34</v>
      </c>
      <c r="M4" s="113"/>
      <c r="N4" s="113"/>
      <c r="O4" s="113"/>
      <c r="P4" s="113"/>
      <c r="Q4" s="113"/>
    </row>
    <row r="5" spans="1:17" s="111" customFormat="1" ht="15.6" x14ac:dyDescent="0.3">
      <c r="A5" s="118" t="s">
        <v>14</v>
      </c>
      <c r="B5" s="119" t="s">
        <v>373</v>
      </c>
    </row>
    <row r="6" spans="1:17" s="111" customFormat="1" ht="15.6" x14ac:dyDescent="0.3">
      <c r="A6" s="118" t="s">
        <v>8</v>
      </c>
      <c r="B6" s="119" t="s">
        <v>260</v>
      </c>
    </row>
    <row r="7" spans="1:17" s="111" customFormat="1" ht="15.6" x14ac:dyDescent="0.3">
      <c r="A7" s="118" t="s">
        <v>15</v>
      </c>
      <c r="B7" s="119" t="s">
        <v>38</v>
      </c>
    </row>
    <row r="8" spans="1:17" s="111" customFormat="1" ht="31.2" x14ac:dyDescent="0.3">
      <c r="A8" s="118" t="s">
        <v>0</v>
      </c>
      <c r="B8" s="120" t="s">
        <v>36</v>
      </c>
    </row>
    <row r="9" spans="1:17" s="111" customFormat="1" ht="46.8" x14ac:dyDescent="0.3">
      <c r="A9" s="115" t="s">
        <v>12</v>
      </c>
      <c r="B9" s="120" t="s">
        <v>288</v>
      </c>
    </row>
    <row r="10" spans="1:17" s="111" customFormat="1" ht="15.6" x14ac:dyDescent="0.3">
      <c r="A10" s="115" t="s">
        <v>16</v>
      </c>
      <c r="B10" s="121" t="s">
        <v>19</v>
      </c>
    </row>
    <row r="11" spans="1:17" s="111" customFormat="1" ht="15.6" x14ac:dyDescent="0.3">
      <c r="A11" s="115" t="s">
        <v>17</v>
      </c>
      <c r="B11" s="122">
        <v>42047</v>
      </c>
    </row>
    <row r="12" spans="1:17" s="111" customFormat="1" ht="15.6" x14ac:dyDescent="0.3">
      <c r="B12" s="112"/>
    </row>
    <row r="13" spans="1:17" s="111" customFormat="1" ht="15.6" x14ac:dyDescent="0.3">
      <c r="B13" s="112"/>
    </row>
    <row r="15" spans="1:17" x14ac:dyDescent="0.3">
      <c r="B15" t="s">
        <v>156</v>
      </c>
      <c r="C15" s="2" t="s">
        <v>39</v>
      </c>
      <c r="D15" t="s">
        <v>28</v>
      </c>
      <c r="E15" t="s">
        <v>24</v>
      </c>
      <c r="F15" t="s">
        <v>40</v>
      </c>
    </row>
    <row r="16" spans="1:17" x14ac:dyDescent="0.3">
      <c r="B16" t="s">
        <v>144</v>
      </c>
      <c r="C16" s="20">
        <v>86176000</v>
      </c>
      <c r="D16" s="20">
        <v>158629000</v>
      </c>
      <c r="E16" s="21"/>
      <c r="F16" s="24"/>
    </row>
    <row r="17" spans="2:6" x14ac:dyDescent="0.3">
      <c r="B17" t="s">
        <v>145</v>
      </c>
      <c r="C17" s="22">
        <v>107772000</v>
      </c>
      <c r="D17" s="23">
        <v>131062000</v>
      </c>
      <c r="E17" s="23"/>
      <c r="F17" s="24"/>
    </row>
    <row r="18" spans="2:6" x14ac:dyDescent="0.3">
      <c r="B18" t="s">
        <v>50</v>
      </c>
      <c r="C18" s="22">
        <v>32959000</v>
      </c>
      <c r="D18" s="23">
        <v>35818000</v>
      </c>
      <c r="E18" s="23"/>
      <c r="F18" s="24"/>
    </row>
    <row r="19" spans="2:6" x14ac:dyDescent="0.3">
      <c r="B19" t="s">
        <v>51</v>
      </c>
      <c r="C19" s="22">
        <v>9036000</v>
      </c>
      <c r="D19" s="23">
        <v>9167000</v>
      </c>
      <c r="E19" s="23"/>
      <c r="F19" s="24"/>
    </row>
    <row r="20" spans="2:6" x14ac:dyDescent="0.3">
      <c r="B20" t="s">
        <v>292</v>
      </c>
      <c r="C20" s="102"/>
      <c r="D20" s="103"/>
      <c r="E20" s="103"/>
      <c r="F20" s="103"/>
    </row>
    <row r="21" spans="2:6" x14ac:dyDescent="0.3">
      <c r="B21" s="20"/>
      <c r="C21" s="21"/>
      <c r="D21" s="21"/>
    </row>
  </sheetData>
  <hyperlinks>
    <hyperlink ref="B4" r:id="rId1"/>
  </hyperlinks>
  <pageMargins left="0.7" right="0.7" top="0.75" bottom="0.75" header="0.3" footer="0.3"/>
  <pageSetup orientation="portrait" r:id="rId2"/>
  <drawing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zoomScale="82" zoomScaleNormal="82" workbookViewId="0"/>
  </sheetViews>
  <sheetFormatPr defaultColWidth="9.109375" defaultRowHeight="14.4" x14ac:dyDescent="0.3"/>
  <cols>
    <col min="1" max="1" width="33.109375" style="18" customWidth="1"/>
    <col min="2" max="2" width="50.6640625" style="78" customWidth="1"/>
    <col min="3" max="3" width="16.33203125" style="18" bestFit="1" customWidth="1"/>
    <col min="4" max="16384" width="9.109375" style="18"/>
  </cols>
  <sheetData>
    <row r="1" spans="1:7" ht="21" x14ac:dyDescent="0.4">
      <c r="A1" s="108" t="s">
        <v>280</v>
      </c>
      <c r="B1" s="109" t="s">
        <v>41</v>
      </c>
    </row>
    <row r="2" spans="1:7" ht="21" x14ac:dyDescent="0.4">
      <c r="A2" s="108"/>
      <c r="B2" s="109"/>
    </row>
    <row r="3" spans="1:7" ht="31.2" x14ac:dyDescent="0.3">
      <c r="A3" s="115" t="s">
        <v>10</v>
      </c>
      <c r="B3" s="116" t="s">
        <v>42</v>
      </c>
    </row>
    <row r="4" spans="1:7" ht="31.2" x14ac:dyDescent="0.3">
      <c r="A4" s="115" t="s">
        <v>9</v>
      </c>
      <c r="B4" s="117" t="s">
        <v>34</v>
      </c>
    </row>
    <row r="5" spans="1:7" ht="15.6" x14ac:dyDescent="0.3">
      <c r="A5" s="115"/>
      <c r="B5" s="117" t="s">
        <v>47</v>
      </c>
    </row>
    <row r="6" spans="1:7" ht="15.6" x14ac:dyDescent="0.3">
      <c r="A6" s="118" t="s">
        <v>14</v>
      </c>
      <c r="B6" s="119" t="s">
        <v>43</v>
      </c>
    </row>
    <row r="7" spans="1:7" ht="15.6" x14ac:dyDescent="0.3">
      <c r="A7" s="118" t="s">
        <v>8</v>
      </c>
      <c r="B7" s="119" t="s">
        <v>260</v>
      </c>
    </row>
    <row r="8" spans="1:7" ht="15.6" x14ac:dyDescent="0.3">
      <c r="A8" s="118" t="s">
        <v>15</v>
      </c>
      <c r="B8" s="119" t="s">
        <v>372</v>
      </c>
    </row>
    <row r="9" spans="1:7" ht="31.2" x14ac:dyDescent="0.3">
      <c r="A9" s="118" t="s">
        <v>0</v>
      </c>
      <c r="B9" s="120" t="s">
        <v>36</v>
      </c>
    </row>
    <row r="10" spans="1:7" ht="46.8" x14ac:dyDescent="0.3">
      <c r="A10" s="115" t="s">
        <v>12</v>
      </c>
      <c r="B10" s="120" t="s">
        <v>281</v>
      </c>
    </row>
    <row r="11" spans="1:7" ht="15.6" x14ac:dyDescent="0.3">
      <c r="A11" s="115" t="s">
        <v>16</v>
      </c>
      <c r="B11" s="121" t="s">
        <v>19</v>
      </c>
    </row>
    <row r="12" spans="1:7" ht="15.6" x14ac:dyDescent="0.3">
      <c r="A12" s="115" t="s">
        <v>17</v>
      </c>
      <c r="B12" s="122">
        <v>42047</v>
      </c>
    </row>
    <row r="14" spans="1:7" x14ac:dyDescent="0.3">
      <c r="B14" s="18" t="s">
        <v>157</v>
      </c>
      <c r="C14" s="78" t="s">
        <v>39</v>
      </c>
      <c r="D14" s="18" t="s">
        <v>28</v>
      </c>
      <c r="E14" s="18" t="s">
        <v>24</v>
      </c>
      <c r="F14" s="18" t="s">
        <v>40</v>
      </c>
    </row>
    <row r="15" spans="1:7" x14ac:dyDescent="0.3">
      <c r="B15" s="18" t="s">
        <v>144</v>
      </c>
      <c r="C15" s="25">
        <v>288114</v>
      </c>
      <c r="D15" s="25">
        <v>316332</v>
      </c>
      <c r="E15" s="81"/>
      <c r="F15" s="23"/>
    </row>
    <row r="16" spans="1:7" x14ac:dyDescent="0.3">
      <c r="B16" s="18" t="s">
        <v>145</v>
      </c>
      <c r="C16" s="82">
        <v>210630</v>
      </c>
      <c r="D16" s="26">
        <v>201372</v>
      </c>
      <c r="E16" s="23"/>
      <c r="F16" s="23"/>
      <c r="G16" s="82"/>
    </row>
    <row r="17" spans="1:6" x14ac:dyDescent="0.3">
      <c r="B17" s="18" t="s">
        <v>50</v>
      </c>
      <c r="C17" s="82">
        <v>122478</v>
      </c>
      <c r="D17" s="26">
        <v>133199</v>
      </c>
      <c r="E17" s="23"/>
      <c r="F17" s="23"/>
    </row>
    <row r="18" spans="1:6" x14ac:dyDescent="0.3">
      <c r="B18" s="18" t="s">
        <v>51</v>
      </c>
      <c r="C18" s="25">
        <v>52930</v>
      </c>
      <c r="D18" s="25">
        <v>40160</v>
      </c>
      <c r="E18" s="23"/>
      <c r="F18" s="23"/>
    </row>
    <row r="19" spans="1:6" x14ac:dyDescent="0.3">
      <c r="A19" s="83"/>
      <c r="B19" s="18" t="s">
        <v>292</v>
      </c>
      <c r="C19" s="104"/>
      <c r="D19" s="104"/>
      <c r="E19" s="103"/>
      <c r="F19" s="103"/>
    </row>
    <row r="20" spans="1:6" x14ac:dyDescent="0.3">
      <c r="A20" s="83"/>
    </row>
    <row r="21" spans="1:6" x14ac:dyDescent="0.3">
      <c r="A21" s="83"/>
    </row>
    <row r="22" spans="1:6" x14ac:dyDescent="0.3">
      <c r="A22" s="83"/>
    </row>
    <row r="27" spans="1:6" x14ac:dyDescent="0.3">
      <c r="A27" s="83"/>
    </row>
    <row r="32" spans="1:6" x14ac:dyDescent="0.3">
      <c r="A32" s="83"/>
    </row>
    <row r="33" spans="1:1" x14ac:dyDescent="0.3">
      <c r="A33" s="83"/>
    </row>
    <row r="34" spans="1:1" x14ac:dyDescent="0.3">
      <c r="A34" s="83"/>
    </row>
    <row r="35" spans="1:1" x14ac:dyDescent="0.3">
      <c r="A35" s="83"/>
    </row>
  </sheetData>
  <hyperlinks>
    <hyperlink ref="B4" r:id="rId1"/>
  </hyperlinks>
  <pageMargins left="0.7" right="0.7" top="0.75" bottom="0.75" header="0.3" footer="0.3"/>
  <pageSetup orientation="portrait"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'Drop-Downs'!$A$2:$A$9</xm:f>
          </x14:formula1>
          <xm:sqref>B7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topLeftCell="A31" zoomScaleNormal="100" workbookViewId="0"/>
  </sheetViews>
  <sheetFormatPr defaultColWidth="9.109375" defaultRowHeight="14.4" x14ac:dyDescent="0.3"/>
  <cols>
    <col min="1" max="1" width="33.109375" style="18" customWidth="1"/>
    <col min="2" max="2" width="64.44140625" style="78" customWidth="1"/>
    <col min="3" max="3" width="22.5546875" style="18" customWidth="1"/>
    <col min="4" max="4" width="20.33203125" style="18" customWidth="1"/>
    <col min="5" max="5" width="23.5546875" style="18" customWidth="1"/>
    <col min="6" max="6" width="18.88671875" style="18" customWidth="1"/>
    <col min="7" max="7" width="21" style="18" customWidth="1"/>
    <col min="8" max="8" width="21.88671875" style="18" customWidth="1"/>
    <col min="9" max="16384" width="9.109375" style="18"/>
  </cols>
  <sheetData>
    <row r="1" spans="1:2" ht="21" x14ac:dyDescent="0.4">
      <c r="A1" s="108" t="s">
        <v>280</v>
      </c>
      <c r="B1" s="109" t="s">
        <v>44</v>
      </c>
    </row>
    <row r="2" spans="1:2" ht="21" x14ac:dyDescent="0.4">
      <c r="A2" s="108"/>
      <c r="B2" s="109"/>
    </row>
    <row r="3" spans="1:2" ht="31.2" x14ac:dyDescent="0.3">
      <c r="A3" s="115" t="s">
        <v>10</v>
      </c>
      <c r="B3" s="116" t="s">
        <v>158</v>
      </c>
    </row>
    <row r="4" spans="1:2" ht="15.6" x14ac:dyDescent="0.3">
      <c r="A4" s="115"/>
      <c r="B4" s="116" t="s">
        <v>46</v>
      </c>
    </row>
    <row r="5" spans="1:2" ht="15.6" x14ac:dyDescent="0.3">
      <c r="A5" s="115"/>
      <c r="B5" s="116" t="s">
        <v>282</v>
      </c>
    </row>
    <row r="6" spans="1:2" ht="15.6" x14ac:dyDescent="0.3">
      <c r="A6" s="115" t="s">
        <v>9</v>
      </c>
      <c r="B6" s="123" t="s">
        <v>45</v>
      </c>
    </row>
    <row r="7" spans="1:2" ht="28.8" x14ac:dyDescent="0.3">
      <c r="A7" s="115" t="s">
        <v>255</v>
      </c>
      <c r="B7" s="142" t="s">
        <v>142</v>
      </c>
    </row>
    <row r="8" spans="1:2" ht="15.6" x14ac:dyDescent="0.3">
      <c r="A8" s="115" t="s">
        <v>255</v>
      </c>
      <c r="B8" s="139" t="s">
        <v>353</v>
      </c>
    </row>
    <row r="9" spans="1:2" ht="15.6" x14ac:dyDescent="0.3">
      <c r="A9" s="115" t="s">
        <v>254</v>
      </c>
      <c r="B9" s="139" t="s">
        <v>352</v>
      </c>
    </row>
    <row r="10" spans="1:2" ht="15.6" x14ac:dyDescent="0.3">
      <c r="A10" s="115" t="s">
        <v>254</v>
      </c>
      <c r="B10" s="139" t="s">
        <v>256</v>
      </c>
    </row>
    <row r="11" spans="1:2" ht="31.2" x14ac:dyDescent="0.3">
      <c r="A11" s="115" t="s">
        <v>14</v>
      </c>
      <c r="B11" s="116" t="s">
        <v>263</v>
      </c>
    </row>
    <row r="12" spans="1:2" ht="15.6" x14ac:dyDescent="0.3">
      <c r="A12" s="118" t="s">
        <v>8</v>
      </c>
      <c r="B12" s="119" t="s">
        <v>11</v>
      </c>
    </row>
    <row r="13" spans="1:2" ht="15.6" x14ac:dyDescent="0.3">
      <c r="A13" s="118" t="s">
        <v>15</v>
      </c>
      <c r="B13" s="119" t="s">
        <v>252</v>
      </c>
    </row>
    <row r="14" spans="1:2" ht="15.6" x14ac:dyDescent="0.3">
      <c r="A14" s="118" t="s">
        <v>0</v>
      </c>
      <c r="B14" s="120"/>
    </row>
    <row r="15" spans="1:2" ht="171.6" x14ac:dyDescent="0.3">
      <c r="A15" s="115" t="s">
        <v>12</v>
      </c>
      <c r="B15" s="120" t="s">
        <v>354</v>
      </c>
    </row>
    <row r="16" spans="1:2" ht="15.6" x14ac:dyDescent="0.3">
      <c r="A16" s="115" t="s">
        <v>16</v>
      </c>
      <c r="B16" s="121" t="s">
        <v>19</v>
      </c>
    </row>
    <row r="17" spans="1:11" x14ac:dyDescent="0.3">
      <c r="A17" s="124" t="s">
        <v>17</v>
      </c>
      <c r="B17" s="125">
        <v>42055</v>
      </c>
    </row>
    <row r="19" spans="1:11" x14ac:dyDescent="0.3">
      <c r="B19" s="12" t="s">
        <v>273</v>
      </c>
      <c r="C19" s="18" t="s">
        <v>28</v>
      </c>
      <c r="D19" s="13" t="s">
        <v>20</v>
      </c>
      <c r="E19" s="13" t="s">
        <v>21</v>
      </c>
      <c r="F19" s="13" t="s">
        <v>22</v>
      </c>
      <c r="G19" s="13" t="s">
        <v>23</v>
      </c>
      <c r="H19" s="13" t="s">
        <v>24</v>
      </c>
      <c r="I19" s="13" t="s">
        <v>25</v>
      </c>
      <c r="J19" s="13" t="s">
        <v>26</v>
      </c>
      <c r="K19" s="14" t="s">
        <v>27</v>
      </c>
    </row>
    <row r="20" spans="1:11" x14ac:dyDescent="0.3">
      <c r="B20" s="15" t="s">
        <v>144</v>
      </c>
      <c r="C20" s="16"/>
      <c r="D20" s="16">
        <f t="shared" ref="D20" si="0">C44</f>
        <v>210427</v>
      </c>
      <c r="E20" s="16"/>
      <c r="F20" s="16"/>
      <c r="G20" s="16"/>
      <c r="H20" s="16"/>
      <c r="I20" s="16"/>
      <c r="J20" s="16"/>
      <c r="K20" s="16"/>
    </row>
    <row r="21" spans="1:11" x14ac:dyDescent="0.3">
      <c r="B21" s="15" t="s">
        <v>145</v>
      </c>
      <c r="C21" s="16"/>
      <c r="D21" s="16"/>
      <c r="E21" s="16"/>
      <c r="F21" s="16"/>
      <c r="G21" s="16"/>
      <c r="H21" s="16"/>
      <c r="I21" s="16"/>
      <c r="J21" s="16"/>
      <c r="K21" s="16"/>
    </row>
    <row r="22" spans="1:11" x14ac:dyDescent="0.3">
      <c r="B22" s="15" t="s">
        <v>50</v>
      </c>
      <c r="C22" s="16"/>
      <c r="D22" s="16"/>
      <c r="E22" s="16"/>
      <c r="F22" s="16"/>
      <c r="G22" s="16"/>
      <c r="H22" s="16"/>
      <c r="I22" s="16"/>
      <c r="J22" s="16"/>
      <c r="K22" s="16"/>
    </row>
    <row r="23" spans="1:11" x14ac:dyDescent="0.3">
      <c r="B23" s="15" t="s">
        <v>51</v>
      </c>
      <c r="C23" s="16"/>
      <c r="D23" s="16"/>
      <c r="E23" s="16"/>
      <c r="F23" s="16"/>
      <c r="G23" s="16"/>
      <c r="H23" s="16"/>
      <c r="I23" s="16"/>
      <c r="J23" s="16"/>
      <c r="K23" s="16"/>
    </row>
    <row r="24" spans="1:11" x14ac:dyDescent="0.3">
      <c r="B24" s="15" t="s">
        <v>292</v>
      </c>
      <c r="C24" s="105"/>
      <c r="D24" s="106">
        <f>C48</f>
        <v>0</v>
      </c>
      <c r="E24" s="105"/>
      <c r="F24" s="105"/>
      <c r="G24" s="105"/>
      <c r="H24" s="105"/>
      <c r="I24" s="105"/>
      <c r="J24" s="105"/>
      <c r="K24" s="105"/>
    </row>
    <row r="27" spans="1:11" x14ac:dyDescent="0.3">
      <c r="B27" s="76" t="s">
        <v>173</v>
      </c>
      <c r="C27" s="79"/>
      <c r="D27" s="79"/>
      <c r="E27" s="79"/>
      <c r="F27" s="79"/>
      <c r="G27" s="79"/>
      <c r="H27" s="79"/>
      <c r="I27" s="79"/>
      <c r="J27" s="79"/>
      <c r="K27" s="79"/>
    </row>
    <row r="29" spans="1:11" x14ac:dyDescent="0.3">
      <c r="B29" s="10" t="s">
        <v>283</v>
      </c>
    </row>
    <row r="30" spans="1:11" x14ac:dyDescent="0.3">
      <c r="B30" s="78" t="s">
        <v>175</v>
      </c>
      <c r="C30" s="18" t="s">
        <v>49</v>
      </c>
      <c r="D30" s="18" t="s">
        <v>37</v>
      </c>
      <c r="E30" s="18" t="s">
        <v>50</v>
      </c>
      <c r="F30" s="18" t="s">
        <v>51</v>
      </c>
    </row>
    <row r="31" spans="1:11" x14ac:dyDescent="0.3">
      <c r="B31" s="18" t="s">
        <v>48</v>
      </c>
      <c r="C31" s="18">
        <v>5186</v>
      </c>
      <c r="D31" s="18">
        <v>1834</v>
      </c>
      <c r="E31" s="18">
        <v>10002</v>
      </c>
      <c r="F31" s="18">
        <v>16837</v>
      </c>
    </row>
    <row r="32" spans="1:11" x14ac:dyDescent="0.3">
      <c r="B32" s="78" t="s">
        <v>138</v>
      </c>
      <c r="C32" s="18" t="s">
        <v>49</v>
      </c>
      <c r="D32" s="18" t="s">
        <v>37</v>
      </c>
      <c r="E32" s="18" t="s">
        <v>50</v>
      </c>
      <c r="F32" s="18" t="s">
        <v>51</v>
      </c>
    </row>
    <row r="33" spans="1:11" x14ac:dyDescent="0.3">
      <c r="B33" s="18" t="s">
        <v>52</v>
      </c>
      <c r="C33" s="18">
        <v>77745</v>
      </c>
      <c r="D33" s="18">
        <v>26654</v>
      </c>
      <c r="E33" s="18">
        <v>355</v>
      </c>
      <c r="F33" s="18">
        <v>1924548</v>
      </c>
    </row>
    <row r="34" spans="1:11" x14ac:dyDescent="0.3">
      <c r="B34" s="18" t="s">
        <v>53</v>
      </c>
      <c r="C34" s="18">
        <v>83809</v>
      </c>
      <c r="D34" s="18">
        <v>16265</v>
      </c>
      <c r="E34" s="18">
        <v>50068</v>
      </c>
      <c r="F34" s="18">
        <v>343895</v>
      </c>
    </row>
    <row r="35" spans="1:11" x14ac:dyDescent="0.3">
      <c r="H35" s="80"/>
    </row>
    <row r="37" spans="1:11" x14ac:dyDescent="0.3">
      <c r="B37" s="76" t="s">
        <v>174</v>
      </c>
      <c r="C37" s="79"/>
      <c r="D37" s="79"/>
      <c r="E37" s="79"/>
      <c r="F37" s="79"/>
      <c r="G37" s="79"/>
      <c r="H37" s="79"/>
      <c r="I37" s="79"/>
      <c r="J37" s="79"/>
      <c r="K37" s="79"/>
    </row>
    <row r="38" spans="1:11" x14ac:dyDescent="0.3">
      <c r="B38" s="18"/>
    </row>
    <row r="39" spans="1:11" x14ac:dyDescent="0.3">
      <c r="B39" s="17" t="s">
        <v>169</v>
      </c>
      <c r="E39" s="17" t="s">
        <v>176</v>
      </c>
    </row>
    <row r="40" spans="1:11" x14ac:dyDescent="0.3">
      <c r="A40" s="77"/>
      <c r="B40" s="18" t="s">
        <v>129</v>
      </c>
      <c r="C40" s="18" t="s">
        <v>54</v>
      </c>
      <c r="E40" s="18" t="s">
        <v>129</v>
      </c>
      <c r="F40" s="18" t="s">
        <v>54</v>
      </c>
    </row>
    <row r="41" spans="1:11" x14ac:dyDescent="0.3">
      <c r="B41" s="18" t="s">
        <v>130</v>
      </c>
      <c r="C41" s="18">
        <f>C31</f>
        <v>5186</v>
      </c>
      <c r="E41" s="18" t="s">
        <v>180</v>
      </c>
      <c r="F41" s="18">
        <v>32102</v>
      </c>
    </row>
    <row r="42" spans="1:11" x14ac:dyDescent="0.3">
      <c r="B42" s="18" t="s">
        <v>138</v>
      </c>
      <c r="C42" s="18">
        <f>C33+C34</f>
        <v>161554</v>
      </c>
      <c r="E42" s="18" t="s">
        <v>178</v>
      </c>
      <c r="F42" s="18">
        <v>11000</v>
      </c>
    </row>
    <row r="43" spans="1:11" x14ac:dyDescent="0.3">
      <c r="B43" s="18" t="s">
        <v>131</v>
      </c>
      <c r="C43" s="18">
        <f>SUM(F41:F43)</f>
        <v>43687</v>
      </c>
      <c r="E43" s="18" t="s">
        <v>179</v>
      </c>
      <c r="F43" s="18">
        <v>585</v>
      </c>
    </row>
    <row r="44" spans="1:11" x14ac:dyDescent="0.3">
      <c r="B44" s="78" t="s">
        <v>181</v>
      </c>
      <c r="C44" s="17">
        <f>SUM(C41:C43)</f>
        <v>210427</v>
      </c>
    </row>
    <row r="46" spans="1:11" x14ac:dyDescent="0.3">
      <c r="B46" s="76" t="s">
        <v>171</v>
      </c>
      <c r="C46" s="79"/>
      <c r="D46" s="79"/>
      <c r="E46" s="79"/>
      <c r="F46" s="79"/>
      <c r="G46" s="79"/>
      <c r="H46" s="79"/>
      <c r="I46" s="79"/>
      <c r="J46" s="79"/>
      <c r="K46" s="79"/>
    </row>
    <row r="48" spans="1:11" x14ac:dyDescent="0.3">
      <c r="B48" s="17" t="s">
        <v>182</v>
      </c>
      <c r="E48" s="17" t="s">
        <v>176</v>
      </c>
    </row>
    <row r="49" spans="1:6" x14ac:dyDescent="0.3">
      <c r="B49" s="18" t="s">
        <v>129</v>
      </c>
      <c r="C49" s="18" t="s">
        <v>54</v>
      </c>
      <c r="E49" s="18" t="s">
        <v>129</v>
      </c>
      <c r="F49" s="18" t="s">
        <v>54</v>
      </c>
    </row>
    <row r="50" spans="1:6" ht="31.5" customHeight="1" x14ac:dyDescent="0.3">
      <c r="A50" s="17" t="s">
        <v>374</v>
      </c>
      <c r="B50" s="18" t="s">
        <v>130</v>
      </c>
      <c r="C50" s="18">
        <f>Table5[Madison County, ID]</f>
        <v>1834</v>
      </c>
      <c r="E50" s="18" t="s">
        <v>183</v>
      </c>
      <c r="F50" s="18">
        <v>1023</v>
      </c>
    </row>
    <row r="51" spans="1:6" ht="57.6" x14ac:dyDescent="0.3">
      <c r="A51" s="78" t="s">
        <v>375</v>
      </c>
      <c r="B51" s="18" t="s">
        <v>138</v>
      </c>
      <c r="C51" s="18">
        <f>D33+D34</f>
        <v>42919</v>
      </c>
      <c r="E51" s="18" t="s">
        <v>184</v>
      </c>
      <c r="F51" s="83" t="s">
        <v>185</v>
      </c>
    </row>
    <row r="52" spans="1:6" x14ac:dyDescent="0.3">
      <c r="B52" s="18" t="s">
        <v>131</v>
      </c>
      <c r="C52" s="18">
        <f>F50</f>
        <v>1023</v>
      </c>
    </row>
    <row r="53" spans="1:6" x14ac:dyDescent="0.3">
      <c r="B53" s="78" t="s">
        <v>181</v>
      </c>
      <c r="C53" s="17">
        <f>SUM(C50:C52)</f>
        <v>45776</v>
      </c>
    </row>
  </sheetData>
  <hyperlinks>
    <hyperlink ref="B6" r:id="rId1"/>
    <hyperlink ref="B9" r:id="rId2"/>
    <hyperlink ref="B7" r:id="rId3"/>
    <hyperlink ref="B8" r:id="rId4"/>
    <hyperlink ref="B10" r:id="rId5"/>
  </hyperlinks>
  <pageMargins left="0.7" right="0.7" top="0.75" bottom="0.75" header="0.3" footer="0.3"/>
  <pageSetup orientation="portrait" r:id="rId6"/>
  <drawing r:id="rId7"/>
  <tableParts count="7">
    <tablePart r:id="rId8"/>
    <tablePart r:id="rId9"/>
    <tablePart r:id="rId10"/>
    <tablePart r:id="rId11"/>
    <tablePart r:id="rId12"/>
    <tablePart r:id="rId13"/>
    <tablePart r:id="rId1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5"/>
  <sheetViews>
    <sheetView topLeftCell="C2" workbookViewId="0">
      <selection activeCell="B9" sqref="B9"/>
    </sheetView>
  </sheetViews>
  <sheetFormatPr defaultRowHeight="14.4" x14ac:dyDescent="0.3"/>
  <cols>
    <col min="2" max="2" width="64.44140625" customWidth="1"/>
    <col min="3" max="3" width="12.33203125" customWidth="1"/>
    <col min="4" max="4" width="10.6640625" customWidth="1"/>
    <col min="5" max="5" width="64.88671875" customWidth="1"/>
    <col min="6" max="6" width="13.109375" customWidth="1"/>
    <col min="8" max="8" width="20.44140625" customWidth="1"/>
    <col min="9" max="9" width="44" customWidth="1"/>
  </cols>
  <sheetData>
    <row r="1" spans="2:9" ht="17.399999999999999" x14ac:dyDescent="0.3">
      <c r="B1" s="201" t="s">
        <v>335</v>
      </c>
      <c r="C1" s="201"/>
      <c r="D1" s="201"/>
      <c r="E1" s="201"/>
    </row>
    <row r="2" spans="2:9" ht="21" x14ac:dyDescent="0.4">
      <c r="B2" s="159"/>
      <c r="C2" s="159"/>
      <c r="H2" s="202" t="s">
        <v>430</v>
      </c>
      <c r="I2" s="202"/>
    </row>
    <row r="3" spans="2:9" ht="47.4" thickBot="1" x14ac:dyDescent="0.35">
      <c r="B3" s="160" t="s">
        <v>336</v>
      </c>
      <c r="C3" s="173" t="s">
        <v>411</v>
      </c>
      <c r="E3" s="160" t="s">
        <v>344</v>
      </c>
      <c r="F3" s="173" t="s">
        <v>411</v>
      </c>
      <c r="H3" s="1"/>
    </row>
    <row r="4" spans="2:9" ht="44.25" customHeight="1" thickBot="1" x14ac:dyDescent="0.35">
      <c r="B4" s="168" t="s">
        <v>324</v>
      </c>
      <c r="C4" s="168"/>
      <c r="E4" s="168" t="s">
        <v>33</v>
      </c>
      <c r="H4" s="174" t="s">
        <v>412</v>
      </c>
      <c r="I4" s="175" t="s">
        <v>413</v>
      </c>
    </row>
    <row r="5" spans="2:9" ht="49.5" customHeight="1" thickBot="1" x14ac:dyDescent="0.35">
      <c r="B5" s="168" t="s">
        <v>337</v>
      </c>
      <c r="C5" s="168">
        <v>3.1</v>
      </c>
      <c r="E5" s="168" t="s">
        <v>41</v>
      </c>
      <c r="F5" s="171">
        <v>5.0999999999999996</v>
      </c>
      <c r="H5" s="176" t="s">
        <v>414</v>
      </c>
      <c r="I5" s="177" t="s">
        <v>415</v>
      </c>
    </row>
    <row r="6" spans="2:9" ht="42" customHeight="1" thickBot="1" x14ac:dyDescent="0.35">
      <c r="B6" s="168" t="s">
        <v>137</v>
      </c>
      <c r="C6" s="168"/>
      <c r="E6" s="168" t="s">
        <v>44</v>
      </c>
      <c r="F6" s="171"/>
      <c r="H6" s="178" t="s">
        <v>416</v>
      </c>
      <c r="I6" s="179" t="s">
        <v>417</v>
      </c>
    </row>
    <row r="7" spans="2:9" ht="57" customHeight="1" x14ac:dyDescent="0.3">
      <c r="B7" s="159"/>
      <c r="C7" s="159"/>
      <c r="E7" s="161"/>
      <c r="H7" s="180" t="s">
        <v>418</v>
      </c>
      <c r="I7" s="183" t="s">
        <v>422</v>
      </c>
    </row>
    <row r="8" spans="2:9" ht="49.5" customHeight="1" x14ac:dyDescent="0.3">
      <c r="B8" s="160" t="s">
        <v>338</v>
      </c>
      <c r="C8" s="160"/>
      <c r="E8" s="160" t="s">
        <v>345</v>
      </c>
      <c r="H8" s="181" t="s">
        <v>419</v>
      </c>
      <c r="I8" s="183" t="s">
        <v>423</v>
      </c>
    </row>
    <row r="9" spans="2:9" ht="40.5" customHeight="1" x14ac:dyDescent="0.3">
      <c r="B9" s="168" t="s">
        <v>112</v>
      </c>
      <c r="C9" s="168">
        <v>4.0999999999999996</v>
      </c>
      <c r="E9" s="168" t="s">
        <v>55</v>
      </c>
      <c r="H9" s="182" t="s">
        <v>420</v>
      </c>
      <c r="I9" s="183" t="s">
        <v>424</v>
      </c>
    </row>
    <row r="10" spans="2:9" ht="36.75" customHeight="1" thickBot="1" x14ac:dyDescent="0.35">
      <c r="B10" s="168" t="s">
        <v>339</v>
      </c>
      <c r="C10" s="168">
        <v>5.0999999999999996</v>
      </c>
      <c r="E10" s="168" t="s">
        <v>56</v>
      </c>
      <c r="H10" s="182" t="s">
        <v>421</v>
      </c>
      <c r="I10" s="188"/>
    </row>
    <row r="11" spans="2:9" ht="45.75" customHeight="1" x14ac:dyDescent="0.3">
      <c r="B11" s="168" t="s">
        <v>127</v>
      </c>
      <c r="C11" s="168"/>
      <c r="E11" s="168" t="s">
        <v>346</v>
      </c>
      <c r="H11" s="187" t="s">
        <v>425</v>
      </c>
      <c r="I11" s="185" t="s">
        <v>426</v>
      </c>
    </row>
    <row r="12" spans="2:9" ht="40.5" customHeight="1" thickBot="1" x14ac:dyDescent="0.35">
      <c r="B12" s="168" t="s">
        <v>128</v>
      </c>
      <c r="C12" s="168"/>
      <c r="E12" s="161"/>
      <c r="H12" s="184"/>
      <c r="I12" s="179" t="s">
        <v>427</v>
      </c>
    </row>
    <row r="13" spans="2:9" ht="25.5" customHeight="1" thickBot="1" x14ac:dyDescent="0.35">
      <c r="B13" s="161"/>
      <c r="C13" s="161"/>
      <c r="E13" s="160" t="s">
        <v>347</v>
      </c>
      <c r="H13" s="189" t="s">
        <v>428</v>
      </c>
      <c r="I13" s="177" t="s">
        <v>429</v>
      </c>
    </row>
    <row r="14" spans="2:9" ht="42" customHeight="1" x14ac:dyDescent="0.3">
      <c r="B14" s="160" t="s">
        <v>340</v>
      </c>
      <c r="C14" s="160"/>
      <c r="E14" s="168" t="s">
        <v>87</v>
      </c>
    </row>
    <row r="15" spans="2:9" ht="39" customHeight="1" x14ac:dyDescent="0.3">
      <c r="B15" s="168" t="s">
        <v>132</v>
      </c>
      <c r="C15" s="168">
        <v>2.1</v>
      </c>
      <c r="E15" s="168" t="s">
        <v>348</v>
      </c>
    </row>
    <row r="16" spans="2:9" ht="54" customHeight="1" x14ac:dyDescent="0.3">
      <c r="B16" s="168" t="s">
        <v>133</v>
      </c>
      <c r="C16" s="168"/>
      <c r="D16" s="161"/>
      <c r="H16" s="186"/>
    </row>
    <row r="17" spans="2:8" ht="23.25" customHeight="1" x14ac:dyDescent="0.3">
      <c r="B17" s="161"/>
      <c r="C17" s="161"/>
      <c r="D17" s="161"/>
      <c r="H17" s="1"/>
    </row>
    <row r="18" spans="2:8" ht="15.6" x14ac:dyDescent="0.3">
      <c r="B18" s="160" t="s">
        <v>341</v>
      </c>
      <c r="C18" s="160"/>
      <c r="H18" s="1"/>
    </row>
    <row r="19" spans="2:8" ht="47.25" customHeight="1" x14ac:dyDescent="0.3">
      <c r="B19" s="168" t="s">
        <v>342</v>
      </c>
      <c r="C19" s="168"/>
      <c r="D19" s="161"/>
    </row>
    <row r="20" spans="2:8" ht="45.75" customHeight="1" x14ac:dyDescent="0.3">
      <c r="B20" s="168" t="s">
        <v>135</v>
      </c>
      <c r="C20" s="168"/>
      <c r="D20" s="161"/>
    </row>
    <row r="21" spans="2:8" ht="48.75" customHeight="1" x14ac:dyDescent="0.3">
      <c r="B21" s="168" t="s">
        <v>343</v>
      </c>
      <c r="C21" s="168"/>
      <c r="D21" s="161"/>
    </row>
    <row r="22" spans="2:8" ht="15.6" x14ac:dyDescent="0.3">
      <c r="B22" s="159"/>
      <c r="C22" s="159"/>
    </row>
    <row r="24" spans="2:8" ht="42" customHeight="1" x14ac:dyDescent="0.3">
      <c r="D24" s="161"/>
    </row>
    <row r="25" spans="2:8" ht="47.25" customHeight="1" x14ac:dyDescent="0.3">
      <c r="D25" s="161"/>
    </row>
    <row r="26" spans="2:8" ht="51.75" customHeight="1" x14ac:dyDescent="0.3">
      <c r="D26" s="161"/>
    </row>
    <row r="27" spans="2:8" ht="30" customHeight="1" x14ac:dyDescent="0.3">
      <c r="D27" s="161"/>
    </row>
    <row r="29" spans="2:8" ht="51.75" customHeight="1" x14ac:dyDescent="0.3">
      <c r="D29" s="161"/>
    </row>
    <row r="30" spans="2:8" ht="42" customHeight="1" x14ac:dyDescent="0.3">
      <c r="D30" s="161"/>
    </row>
    <row r="31" spans="2:8" ht="50.25" customHeight="1" x14ac:dyDescent="0.3"/>
    <row r="32" spans="2:8" ht="15.75" customHeight="1" x14ac:dyDescent="0.3"/>
    <row r="34" spans="4:4" ht="46.5" customHeight="1" x14ac:dyDescent="0.3">
      <c r="D34" s="161"/>
    </row>
    <row r="35" spans="4:4" ht="39" customHeight="1" x14ac:dyDescent="0.3">
      <c r="D35" s="161"/>
    </row>
  </sheetData>
  <mergeCells count="2">
    <mergeCell ref="B1:E1"/>
    <mergeCell ref="H2:I2"/>
  </mergeCells>
  <hyperlinks>
    <hyperlink ref="B4" location="' 1. Healthy Waters (System)'!A1" display="Healthy Waters"/>
    <hyperlink ref="B5" location="'2. H + T Affordability (System'!A1" display="Housing and Transportation Affordability"/>
    <hyperlink ref="B6" location="'3. Regional Connect (System)'!A1" display="Regional Interconnectedness"/>
    <hyperlink ref="B9" location="'4. Employment Diversity'!A1" display="Employment Diversity"/>
    <hyperlink ref="B10" location="'Summary of Indicators'!A1" display="Development in City Centers"/>
    <hyperlink ref="B11" location="'6. Roadway Connectivity Index'!A1" display="Roadway Connectivity Index"/>
    <hyperlink ref="B12" location="'7. Commute Time'!A1" display="Commute Time"/>
    <hyperlink ref="B15" location="'8. Housing Cost Burden'!A1" display="Housing Cost Burden"/>
    <hyperlink ref="B16" location="'9. Educational Attainment'!A1" display="Educational Attainment"/>
    <hyperlink ref="B19" location="'10. Regional Transit'!A1" display="Regional Transit Connectivity"/>
    <hyperlink ref="B20" location="'11. Broadband Connectivity'!A1" display="Broadband Connectivity"/>
    <hyperlink ref="B21" location="'12. WUI Development'!A1" display="Wildland Urban Interface Development"/>
    <hyperlink ref="E4" location="'13. Value of Ag Products Sold'!A1" display="Value of Agricultural Products Sold"/>
    <hyperlink ref="E5" location="'14. Land in Farms'!A1" display="Land in Farms"/>
    <hyperlink ref="E6" location="'15. Land Conservation'!A1" display="Land Conservation"/>
    <hyperlink ref="E9" location="'16. Yellowstone Cutthroat Trout'!A1" display="Yellowstone Cutthroat Trout"/>
    <hyperlink ref="E10" location="'17. Elk Harvest'!A1" display="Elk Harvest"/>
    <hyperlink ref="E11" location="'18. Hunting and Fishing License'!A1" display="Hunting and Fishing License Value"/>
    <hyperlink ref="E14" location="'19. Trail Miles'!A1" display="Trail Miles"/>
    <hyperlink ref="E15" location="'20. Public Lands Visitation'!A1" display="Public Land Visitation"/>
    <hyperlink ref="C5" location="' Indicators Index'!I7" display="' Indicators Index'!I7"/>
    <hyperlink ref="C9" location="' Indicators Index'!I11" display="' Indicators Index'!I11"/>
    <hyperlink ref="C10" location="' Indicators Index'!I13" display="' Indicators Index'!I13"/>
    <hyperlink ref="F5" location="' Indicators Index'!I13" display="' Indicators Index'!I13"/>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zoomScaleNormal="100" workbookViewId="0"/>
  </sheetViews>
  <sheetFormatPr defaultRowHeight="14.4" x14ac:dyDescent="0.3"/>
  <cols>
    <col min="1" max="1" width="33.109375" customWidth="1"/>
    <col min="2" max="2" width="50.6640625" style="2" customWidth="1"/>
  </cols>
  <sheetData>
    <row r="1" spans="1:11" ht="21" x14ac:dyDescent="0.4">
      <c r="A1" s="108" t="s">
        <v>280</v>
      </c>
      <c r="B1" s="109" t="s">
        <v>55</v>
      </c>
    </row>
    <row r="2" spans="1:11" ht="21" x14ac:dyDescent="0.4">
      <c r="A2" s="108"/>
      <c r="B2" s="109"/>
    </row>
    <row r="3" spans="1:11" ht="31.2" x14ac:dyDescent="0.3">
      <c r="A3" s="115" t="s">
        <v>10</v>
      </c>
      <c r="B3" s="121" t="s">
        <v>241</v>
      </c>
    </row>
    <row r="4" spans="1:11" ht="15.6" x14ac:dyDescent="0.3">
      <c r="A4" s="115" t="s">
        <v>9</v>
      </c>
      <c r="B4" s="133" t="s">
        <v>239</v>
      </c>
    </row>
    <row r="5" spans="1:11" ht="46.8" x14ac:dyDescent="0.3">
      <c r="A5" s="115" t="s">
        <v>240</v>
      </c>
      <c r="B5" s="121" t="s">
        <v>284</v>
      </c>
    </row>
    <row r="6" spans="1:11" ht="15.6" x14ac:dyDescent="0.3">
      <c r="A6" s="115" t="s">
        <v>14</v>
      </c>
      <c r="B6" s="116" t="s">
        <v>285</v>
      </c>
    </row>
    <row r="7" spans="1:11" ht="15.6" x14ac:dyDescent="0.3">
      <c r="A7" s="118" t="s">
        <v>8</v>
      </c>
      <c r="B7" s="119" t="s">
        <v>2</v>
      </c>
    </row>
    <row r="8" spans="1:11" ht="15.6" x14ac:dyDescent="0.3">
      <c r="A8" s="118" t="s">
        <v>15</v>
      </c>
      <c r="B8" s="119" t="s">
        <v>242</v>
      </c>
    </row>
    <row r="9" spans="1:11" ht="46.8" x14ac:dyDescent="0.3">
      <c r="A9" s="118" t="s">
        <v>0</v>
      </c>
      <c r="B9" s="120" t="s">
        <v>286</v>
      </c>
    </row>
    <row r="10" spans="1:11" ht="109.2" x14ac:dyDescent="0.3">
      <c r="A10" s="115" t="s">
        <v>12</v>
      </c>
      <c r="B10" s="120" t="s">
        <v>289</v>
      </c>
    </row>
    <row r="11" spans="1:11" ht="15.6" x14ac:dyDescent="0.3">
      <c r="A11" s="115" t="s">
        <v>16</v>
      </c>
      <c r="B11" s="121" t="s">
        <v>19</v>
      </c>
    </row>
    <row r="12" spans="1:11" ht="15.6" x14ac:dyDescent="0.3">
      <c r="A12" s="115" t="s">
        <v>17</v>
      </c>
      <c r="B12" s="122">
        <v>42093</v>
      </c>
    </row>
    <row r="14" spans="1:11" x14ac:dyDescent="0.3">
      <c r="A14" s="10"/>
      <c r="B14" s="12" t="s">
        <v>170</v>
      </c>
      <c r="C14" t="s">
        <v>28</v>
      </c>
      <c r="D14" s="13" t="s">
        <v>20</v>
      </c>
      <c r="E14" s="13" t="s">
        <v>21</v>
      </c>
      <c r="F14" s="13" t="s">
        <v>22</v>
      </c>
      <c r="G14" s="13" t="s">
        <v>23</v>
      </c>
      <c r="H14" s="13" t="s">
        <v>24</v>
      </c>
      <c r="I14" s="13" t="s">
        <v>25</v>
      </c>
      <c r="J14" s="13" t="s">
        <v>26</v>
      </c>
      <c r="K14" s="14" t="s">
        <v>27</v>
      </c>
    </row>
    <row r="15" spans="1:11" x14ac:dyDescent="0.3">
      <c r="A15" s="10"/>
      <c r="B15" s="15" t="s">
        <v>144</v>
      </c>
      <c r="C15" s="16"/>
      <c r="D15" s="16"/>
      <c r="E15" s="16"/>
      <c r="F15" s="16"/>
      <c r="G15" s="16"/>
      <c r="H15" s="16"/>
      <c r="I15" s="16"/>
      <c r="J15" s="16"/>
      <c r="K15" s="16"/>
    </row>
    <row r="16" spans="1:11" x14ac:dyDescent="0.3">
      <c r="A16" s="10"/>
      <c r="B16" s="15" t="s">
        <v>145</v>
      </c>
      <c r="C16" s="16"/>
      <c r="D16" s="16"/>
      <c r="E16" s="16"/>
      <c r="F16" s="16"/>
      <c r="G16" s="16"/>
      <c r="H16" s="16"/>
      <c r="I16" s="16"/>
      <c r="J16" s="16"/>
      <c r="K16" s="16"/>
    </row>
    <row r="17" spans="2:12" x14ac:dyDescent="0.3">
      <c r="B17" s="15" t="s">
        <v>50</v>
      </c>
      <c r="C17" s="16"/>
      <c r="D17" s="16"/>
      <c r="E17" s="16"/>
      <c r="F17" s="16"/>
      <c r="G17" s="16"/>
      <c r="H17" s="16"/>
      <c r="I17" s="16"/>
      <c r="J17" s="16"/>
      <c r="K17" s="16"/>
    </row>
    <row r="18" spans="2:12" x14ac:dyDescent="0.3">
      <c r="B18" s="15" t="s">
        <v>51</v>
      </c>
      <c r="C18" s="16"/>
      <c r="D18" s="16"/>
      <c r="E18" s="16"/>
      <c r="F18" s="16">
        <v>1142</v>
      </c>
      <c r="G18" s="16"/>
      <c r="H18" s="16"/>
      <c r="I18" s="16"/>
      <c r="J18" s="16"/>
      <c r="K18" s="16"/>
    </row>
    <row r="19" spans="2:12" x14ac:dyDescent="0.3">
      <c r="B19" s="15" t="s">
        <v>292</v>
      </c>
      <c r="C19" s="105"/>
      <c r="D19" s="105"/>
      <c r="E19" s="105"/>
      <c r="F19" s="105"/>
      <c r="G19" s="105"/>
      <c r="H19" s="105"/>
      <c r="I19" s="105"/>
      <c r="J19" s="105"/>
      <c r="K19" s="105"/>
    </row>
    <row r="22" spans="2:12" ht="15.6" x14ac:dyDescent="0.3">
      <c r="B22" s="57"/>
    </row>
    <row r="23" spans="2:12" ht="15.6" x14ac:dyDescent="0.3">
      <c r="B23" s="57"/>
    </row>
    <row r="24" spans="2:12" ht="15.6" x14ac:dyDescent="0.3">
      <c r="B24" s="57"/>
    </row>
    <row r="25" spans="2:12" ht="49.5" customHeight="1" x14ac:dyDescent="0.3">
      <c r="B25" s="57"/>
      <c r="L25" s="98"/>
    </row>
    <row r="26" spans="2:12" ht="15.6" x14ac:dyDescent="0.3">
      <c r="B26" s="98"/>
      <c r="C26" s="98"/>
      <c r="D26" s="98"/>
      <c r="E26" s="98"/>
      <c r="F26" s="98"/>
      <c r="G26" s="98"/>
      <c r="H26" s="98"/>
      <c r="I26" s="98"/>
      <c r="J26" s="98"/>
      <c r="K26" s="98"/>
    </row>
    <row r="27" spans="2:12" ht="15.6" x14ac:dyDescent="0.3">
      <c r="B27" s="57"/>
    </row>
    <row r="28" spans="2:12" ht="15.6" x14ac:dyDescent="0.3">
      <c r="B28" s="57"/>
    </row>
    <row r="29" spans="2:12" ht="15.6" x14ac:dyDescent="0.3">
      <c r="B29" s="57"/>
    </row>
    <row r="30" spans="2:12" x14ac:dyDescent="0.3">
      <c r="B30"/>
    </row>
    <row r="31" spans="2:12" ht="15.6" x14ac:dyDescent="0.3">
      <c r="B31" s="57"/>
    </row>
    <row r="32" spans="2:12" ht="15.6" x14ac:dyDescent="0.3">
      <c r="B32" s="57"/>
    </row>
    <row r="33" spans="1:2" ht="15.6" x14ac:dyDescent="0.3">
      <c r="B33" s="57"/>
    </row>
    <row r="34" spans="1:2" x14ac:dyDescent="0.3">
      <c r="B34"/>
    </row>
    <row r="35" spans="1:2" ht="15.6" x14ac:dyDescent="0.3">
      <c r="B35" s="57"/>
    </row>
    <row r="36" spans="1:2" ht="15.6" x14ac:dyDescent="0.3">
      <c r="B36" s="57"/>
    </row>
    <row r="37" spans="1:2" ht="15.6" x14ac:dyDescent="0.3">
      <c r="B37" s="57"/>
    </row>
    <row r="38" spans="1:2" ht="15.6" x14ac:dyDescent="0.3">
      <c r="B38" s="57"/>
    </row>
    <row r="39" spans="1:2" x14ac:dyDescent="0.3">
      <c r="B39" s="56"/>
    </row>
    <row r="43" spans="1:2" x14ac:dyDescent="0.3">
      <c r="A43" s="72"/>
    </row>
    <row r="44" spans="1:2" x14ac:dyDescent="0.3">
      <c r="A44" s="72"/>
    </row>
    <row r="45" spans="1:2" x14ac:dyDescent="0.3">
      <c r="A45" s="72"/>
    </row>
    <row r="46" spans="1:2" x14ac:dyDescent="0.3">
      <c r="A46" s="72"/>
    </row>
    <row r="47" spans="1:2" x14ac:dyDescent="0.3">
      <c r="A47" s="72"/>
    </row>
  </sheetData>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zoomScale="90" zoomScaleNormal="90" workbookViewId="0"/>
  </sheetViews>
  <sheetFormatPr defaultRowHeight="14.4" x14ac:dyDescent="0.3"/>
  <cols>
    <col min="1" max="1" width="33.109375" customWidth="1"/>
    <col min="2" max="2" width="50.6640625" style="2" customWidth="1"/>
    <col min="3" max="3" width="14.109375" customWidth="1"/>
    <col min="4" max="4" width="22.109375" bestFit="1" customWidth="1"/>
    <col min="5" max="5" width="9.88671875" customWidth="1"/>
    <col min="7" max="7" width="10.109375" customWidth="1"/>
    <col min="8" max="9" width="9.88671875" customWidth="1"/>
    <col min="11" max="11" width="11" customWidth="1"/>
    <col min="12" max="12" width="12.109375" customWidth="1"/>
    <col min="13" max="13" width="9.5546875" customWidth="1"/>
    <col min="14" max="14" width="9.44140625" customWidth="1"/>
  </cols>
  <sheetData>
    <row r="1" spans="1:7" ht="21" x14ac:dyDescent="0.4">
      <c r="A1" s="108" t="s">
        <v>280</v>
      </c>
      <c r="B1" s="109" t="s">
        <v>56</v>
      </c>
    </row>
    <row r="2" spans="1:7" x14ac:dyDescent="0.3">
      <c r="A2" s="10"/>
      <c r="B2" s="8"/>
    </row>
    <row r="3" spans="1:7" ht="46.8" x14ac:dyDescent="0.3">
      <c r="A3" s="136" t="s">
        <v>10</v>
      </c>
      <c r="B3" s="121" t="s">
        <v>287</v>
      </c>
    </row>
    <row r="4" spans="1:7" ht="15.6" x14ac:dyDescent="0.3">
      <c r="A4" s="136" t="s">
        <v>73</v>
      </c>
      <c r="B4" s="137" t="s">
        <v>75</v>
      </c>
    </row>
    <row r="5" spans="1:7" ht="31.2" x14ac:dyDescent="0.3">
      <c r="A5" s="136"/>
      <c r="B5" s="137" t="s">
        <v>76</v>
      </c>
    </row>
    <row r="6" spans="1:7" ht="31.2" x14ac:dyDescent="0.3">
      <c r="A6" s="136" t="s">
        <v>74</v>
      </c>
      <c r="B6" s="137" t="s">
        <v>243</v>
      </c>
    </row>
    <row r="7" spans="1:7" ht="15.6" x14ac:dyDescent="0.3">
      <c r="A7" s="136" t="s">
        <v>14</v>
      </c>
      <c r="B7" s="135" t="s">
        <v>264</v>
      </c>
    </row>
    <row r="8" spans="1:7" ht="15.6" x14ac:dyDescent="0.3">
      <c r="A8" s="138" t="s">
        <v>8</v>
      </c>
      <c r="B8" s="119" t="s">
        <v>2</v>
      </c>
    </row>
    <row r="9" spans="1:7" ht="15.6" x14ac:dyDescent="0.3">
      <c r="A9" s="138" t="s">
        <v>15</v>
      </c>
      <c r="B9" s="119" t="s">
        <v>257</v>
      </c>
    </row>
    <row r="10" spans="1:7" ht="15.6" x14ac:dyDescent="0.3">
      <c r="A10" s="138" t="s">
        <v>0</v>
      </c>
      <c r="B10" s="120"/>
    </row>
    <row r="11" spans="1:7" ht="234" x14ac:dyDescent="0.3">
      <c r="A11" s="136" t="s">
        <v>77</v>
      </c>
      <c r="B11" s="120" t="s">
        <v>290</v>
      </c>
    </row>
    <row r="12" spans="1:7" ht="15.6" x14ac:dyDescent="0.3">
      <c r="A12" s="136" t="s">
        <v>16</v>
      </c>
      <c r="B12" s="121" t="s">
        <v>19</v>
      </c>
    </row>
    <row r="13" spans="1:7" ht="15.6" x14ac:dyDescent="0.3">
      <c r="A13" s="136" t="s">
        <v>17</v>
      </c>
      <c r="B13" s="121" t="s">
        <v>57</v>
      </c>
    </row>
    <row r="14" spans="1:7" ht="15.6" x14ac:dyDescent="0.3">
      <c r="A14" s="136" t="s">
        <v>72</v>
      </c>
      <c r="B14" s="121" t="s">
        <v>159</v>
      </c>
    </row>
    <row r="15" spans="1:7" x14ac:dyDescent="0.3">
      <c r="A15" s="10"/>
    </row>
    <row r="16" spans="1:7" x14ac:dyDescent="0.3">
      <c r="A16" s="10"/>
      <c r="B16" s="2" t="s">
        <v>160</v>
      </c>
      <c r="C16" t="s">
        <v>143</v>
      </c>
      <c r="D16" t="s">
        <v>28</v>
      </c>
      <c r="E16" t="s">
        <v>20</v>
      </c>
      <c r="F16" t="s">
        <v>21</v>
      </c>
      <c r="G16" t="s">
        <v>22</v>
      </c>
    </row>
    <row r="17" spans="1:15" x14ac:dyDescent="0.3">
      <c r="A17" s="10"/>
      <c r="B17" s="2" t="s">
        <v>145</v>
      </c>
      <c r="C17" s="29">
        <v>30</v>
      </c>
      <c r="D17" s="29">
        <v>47</v>
      </c>
      <c r="E17" s="29">
        <v>37</v>
      </c>
      <c r="F17" s="29"/>
      <c r="G17" s="29"/>
    </row>
    <row r="18" spans="1:15" x14ac:dyDescent="0.3">
      <c r="A18" s="10"/>
      <c r="B18" s="2" t="s">
        <v>144</v>
      </c>
      <c r="C18" s="29"/>
      <c r="D18" s="29"/>
      <c r="E18" s="29"/>
      <c r="F18" s="29"/>
      <c r="G18" s="29"/>
    </row>
    <row r="19" spans="1:15" x14ac:dyDescent="0.3">
      <c r="A19" s="10"/>
      <c r="B19" s="2" t="s">
        <v>50</v>
      </c>
      <c r="C19" s="29"/>
      <c r="D19" s="29"/>
      <c r="E19" s="29"/>
      <c r="F19" s="29"/>
      <c r="G19" s="29"/>
    </row>
    <row r="20" spans="1:15" x14ac:dyDescent="0.3">
      <c r="A20" s="10"/>
      <c r="B20" s="2" t="s">
        <v>51</v>
      </c>
      <c r="C20" s="29">
        <v>1495</v>
      </c>
      <c r="D20" s="29">
        <v>1935</v>
      </c>
      <c r="E20" s="29">
        <v>2057</v>
      </c>
      <c r="F20" s="29">
        <v>2337</v>
      </c>
      <c r="G20" s="29"/>
    </row>
    <row r="21" spans="1:15" x14ac:dyDescent="0.3">
      <c r="A21" s="10"/>
      <c r="B21" s="2" t="s">
        <v>292</v>
      </c>
      <c r="C21" s="99"/>
      <c r="D21" s="99"/>
      <c r="E21" s="99"/>
      <c r="F21" s="99"/>
      <c r="G21" s="99"/>
    </row>
    <row r="22" spans="1:15" x14ac:dyDescent="0.3">
      <c r="A22" s="10"/>
    </row>
    <row r="23" spans="1:15" x14ac:dyDescent="0.3">
      <c r="B23" s="73" t="s">
        <v>171</v>
      </c>
      <c r="C23" s="74"/>
      <c r="D23" s="74"/>
      <c r="E23" s="74"/>
      <c r="F23" s="74"/>
      <c r="G23" s="74"/>
      <c r="H23" s="74"/>
      <c r="I23" s="74"/>
      <c r="J23" s="74"/>
      <c r="K23" s="74"/>
      <c r="L23" s="74"/>
      <c r="M23" s="74"/>
      <c r="N23" s="74"/>
      <c r="O23" s="74"/>
    </row>
    <row r="24" spans="1:15" x14ac:dyDescent="0.3">
      <c r="B24" t="s">
        <v>37</v>
      </c>
      <c r="C24" s="2"/>
    </row>
    <row r="25" spans="1:15" ht="15" thickBot="1" x14ac:dyDescent="0.35">
      <c r="B25" t="s">
        <v>58</v>
      </c>
      <c r="C25" t="s">
        <v>59</v>
      </c>
      <c r="D25" t="s">
        <v>60</v>
      </c>
      <c r="E25" t="s">
        <v>61</v>
      </c>
      <c r="F25" t="s">
        <v>62</v>
      </c>
      <c r="G25" t="s">
        <v>63</v>
      </c>
      <c r="H25" t="s">
        <v>64</v>
      </c>
      <c r="I25" t="s">
        <v>65</v>
      </c>
      <c r="J25" t="s">
        <v>66</v>
      </c>
      <c r="K25" t="s">
        <v>67</v>
      </c>
      <c r="L25" t="s">
        <v>68</v>
      </c>
      <c r="M25" t="s">
        <v>69</v>
      </c>
    </row>
    <row r="26" spans="1:15" ht="15" thickBot="1" x14ac:dyDescent="0.35">
      <c r="B26">
        <v>2011</v>
      </c>
      <c r="C26" t="s">
        <v>70</v>
      </c>
      <c r="D26">
        <v>64</v>
      </c>
      <c r="E26">
        <v>83</v>
      </c>
      <c r="F26">
        <v>299</v>
      </c>
      <c r="G26" s="27">
        <v>30</v>
      </c>
      <c r="H26">
        <v>10.199999999999999</v>
      </c>
      <c r="I26">
        <v>1297</v>
      </c>
      <c r="J26">
        <v>20</v>
      </c>
      <c r="K26">
        <v>10</v>
      </c>
      <c r="L26">
        <v>25</v>
      </c>
      <c r="M26">
        <v>40</v>
      </c>
    </row>
    <row r="27" spans="1:15" ht="15" thickBot="1" x14ac:dyDescent="0.35">
      <c r="B27">
        <v>2012</v>
      </c>
      <c r="C27" t="s">
        <v>71</v>
      </c>
      <c r="D27">
        <v>64</v>
      </c>
      <c r="E27">
        <v>83</v>
      </c>
      <c r="F27">
        <v>360</v>
      </c>
      <c r="G27" s="27">
        <v>47</v>
      </c>
      <c r="H27">
        <v>13</v>
      </c>
      <c r="I27">
        <v>1979</v>
      </c>
      <c r="J27">
        <v>20</v>
      </c>
      <c r="K27">
        <v>26</v>
      </c>
      <c r="L27">
        <v>32.5</v>
      </c>
      <c r="M27">
        <v>24.6</v>
      </c>
    </row>
    <row r="28" spans="1:15" ht="15" thickBot="1" x14ac:dyDescent="0.35">
      <c r="B28">
        <v>2013</v>
      </c>
      <c r="C28" t="s">
        <v>71</v>
      </c>
      <c r="D28">
        <v>64</v>
      </c>
      <c r="E28">
        <v>83</v>
      </c>
      <c r="F28">
        <v>336</v>
      </c>
      <c r="G28" s="27">
        <v>37</v>
      </c>
      <c r="H28">
        <v>11.1</v>
      </c>
      <c r="I28">
        <v>1709</v>
      </c>
      <c r="J28">
        <v>19</v>
      </c>
      <c r="K28">
        <v>18</v>
      </c>
      <c r="L28">
        <v>5.2</v>
      </c>
      <c r="M28">
        <v>73.900000000000006</v>
      </c>
    </row>
    <row r="31" spans="1:15" x14ac:dyDescent="0.3">
      <c r="B31" s="75" t="s">
        <v>172</v>
      </c>
      <c r="C31" s="74"/>
      <c r="D31" s="74"/>
      <c r="E31" s="74"/>
      <c r="F31" s="74"/>
      <c r="G31" s="74"/>
      <c r="H31" s="74"/>
      <c r="I31" s="74"/>
      <c r="J31" s="74"/>
      <c r="K31" s="74"/>
      <c r="L31" s="74"/>
      <c r="M31" s="74"/>
      <c r="N31" s="74"/>
      <c r="O31" s="74"/>
    </row>
    <row r="32" spans="1:15" ht="57.6" x14ac:dyDescent="0.3">
      <c r="A32" s="28" t="s">
        <v>78</v>
      </c>
      <c r="B32" s="2" t="s">
        <v>79</v>
      </c>
    </row>
    <row r="33" spans="1:14" x14ac:dyDescent="0.3">
      <c r="A33" s="28"/>
      <c r="B33" s="2" t="s">
        <v>80</v>
      </c>
    </row>
    <row r="34" spans="1:14" x14ac:dyDescent="0.3">
      <c r="A34" s="28"/>
      <c r="D34" s="203">
        <v>2011</v>
      </c>
      <c r="E34" s="203"/>
      <c r="G34" s="203">
        <v>2012</v>
      </c>
      <c r="H34" s="203"/>
      <c r="J34" s="203">
        <v>2013</v>
      </c>
      <c r="K34" s="203"/>
      <c r="M34" s="203">
        <v>2014</v>
      </c>
      <c r="N34" s="203"/>
    </row>
    <row r="35" spans="1:14" x14ac:dyDescent="0.3">
      <c r="D35" s="84" t="s">
        <v>60</v>
      </c>
      <c r="E35" t="s">
        <v>63</v>
      </c>
      <c r="G35" s="29" t="s">
        <v>60</v>
      </c>
      <c r="H35" t="s">
        <v>63</v>
      </c>
      <c r="J35" s="29" t="s">
        <v>60</v>
      </c>
      <c r="K35" t="s">
        <v>63</v>
      </c>
      <c r="M35" s="29" t="s">
        <v>60</v>
      </c>
      <c r="N35" t="s">
        <v>63</v>
      </c>
    </row>
    <row r="36" spans="1:14" x14ac:dyDescent="0.3">
      <c r="D36" s="84">
        <v>70</v>
      </c>
      <c r="E36" s="84">
        <v>143</v>
      </c>
      <c r="G36" s="29">
        <v>70</v>
      </c>
      <c r="H36" s="29">
        <v>137</v>
      </c>
      <c r="J36" s="29">
        <v>70</v>
      </c>
      <c r="K36" s="29">
        <v>201</v>
      </c>
      <c r="M36" s="29">
        <v>70</v>
      </c>
      <c r="N36" s="29">
        <v>242</v>
      </c>
    </row>
    <row r="37" spans="1:14" x14ac:dyDescent="0.3">
      <c r="D37" s="84">
        <v>71</v>
      </c>
      <c r="E37" s="84">
        <v>62</v>
      </c>
      <c r="G37" s="29">
        <v>71</v>
      </c>
      <c r="H37" s="29">
        <v>53</v>
      </c>
      <c r="J37" s="29">
        <v>71</v>
      </c>
      <c r="K37" s="29">
        <v>64</v>
      </c>
      <c r="M37" s="29">
        <v>71</v>
      </c>
      <c r="N37" s="29">
        <v>90</v>
      </c>
    </row>
    <row r="38" spans="1:14" x14ac:dyDescent="0.3">
      <c r="D38" s="84">
        <v>72</v>
      </c>
      <c r="E38" s="84">
        <v>53</v>
      </c>
      <c r="G38" s="29">
        <v>72</v>
      </c>
      <c r="H38" s="29"/>
      <c r="J38" s="29">
        <v>72</v>
      </c>
      <c r="K38" s="29"/>
      <c r="M38" s="29">
        <v>72</v>
      </c>
      <c r="N38" s="29"/>
    </row>
    <row r="39" spans="1:14" x14ac:dyDescent="0.3">
      <c r="D39" s="84">
        <v>73</v>
      </c>
      <c r="E39" s="84"/>
      <c r="G39" s="29">
        <v>73</v>
      </c>
      <c r="H39" s="29">
        <v>29</v>
      </c>
      <c r="J39" s="29">
        <v>73</v>
      </c>
      <c r="K39" s="29">
        <v>29</v>
      </c>
      <c r="M39" s="29">
        <v>73</v>
      </c>
      <c r="N39" s="29">
        <v>25</v>
      </c>
    </row>
    <row r="40" spans="1:14" x14ac:dyDescent="0.3">
      <c r="D40" s="84">
        <v>75</v>
      </c>
      <c r="E40" s="84">
        <v>279</v>
      </c>
      <c r="G40" s="29">
        <v>75</v>
      </c>
      <c r="H40" s="29">
        <v>196</v>
      </c>
      <c r="J40" s="29">
        <v>75</v>
      </c>
      <c r="K40" s="29">
        <v>289</v>
      </c>
      <c r="M40" s="29">
        <v>75</v>
      </c>
      <c r="N40" s="29">
        <v>291</v>
      </c>
    </row>
    <row r="41" spans="1:14" x14ac:dyDescent="0.3">
      <c r="D41" s="84">
        <v>77</v>
      </c>
      <c r="E41" s="84">
        <v>132</v>
      </c>
      <c r="G41" s="29">
        <v>77</v>
      </c>
      <c r="H41" s="29">
        <v>140</v>
      </c>
      <c r="J41" s="29">
        <v>77</v>
      </c>
      <c r="K41" s="29">
        <v>174</v>
      </c>
      <c r="M41" s="29">
        <v>77</v>
      </c>
      <c r="N41" s="29">
        <v>457</v>
      </c>
    </row>
    <row r="42" spans="1:14" x14ac:dyDescent="0.3">
      <c r="D42" s="84">
        <v>78</v>
      </c>
      <c r="E42" s="84">
        <v>132</v>
      </c>
      <c r="G42" s="29">
        <v>78</v>
      </c>
      <c r="H42" s="29">
        <v>168</v>
      </c>
      <c r="J42" s="29">
        <v>78</v>
      </c>
      <c r="K42" s="29">
        <v>139</v>
      </c>
      <c r="M42" s="29">
        <v>78</v>
      </c>
      <c r="N42" s="29">
        <v>132</v>
      </c>
    </row>
    <row r="43" spans="1:14" x14ac:dyDescent="0.3">
      <c r="D43" s="84">
        <v>79</v>
      </c>
      <c r="E43" s="84">
        <v>39</v>
      </c>
      <c r="G43" s="29">
        <v>79</v>
      </c>
      <c r="H43" s="29">
        <v>15</v>
      </c>
      <c r="J43" s="29">
        <v>79</v>
      </c>
      <c r="K43" s="29">
        <v>17</v>
      </c>
      <c r="M43" s="29">
        <v>79</v>
      </c>
      <c r="N43" s="29">
        <v>3</v>
      </c>
    </row>
    <row r="44" spans="1:14" x14ac:dyDescent="0.3">
      <c r="D44" s="84">
        <v>80</v>
      </c>
      <c r="E44" s="84">
        <v>79</v>
      </c>
      <c r="G44" s="29">
        <v>80</v>
      </c>
      <c r="H44" s="29">
        <v>72</v>
      </c>
      <c r="J44" s="29">
        <v>80</v>
      </c>
      <c r="K44" s="29">
        <v>122</v>
      </c>
      <c r="M44" s="29">
        <v>80</v>
      </c>
      <c r="N44" s="29">
        <v>261</v>
      </c>
    </row>
    <row r="45" spans="1:14" x14ac:dyDescent="0.3">
      <c r="D45" s="84">
        <v>81</v>
      </c>
      <c r="E45" s="84">
        <v>134</v>
      </c>
      <c r="G45" s="29">
        <v>81</v>
      </c>
      <c r="H45" s="29">
        <v>149</v>
      </c>
      <c r="J45" s="29">
        <v>81</v>
      </c>
      <c r="K45" s="29">
        <v>267</v>
      </c>
      <c r="M45" s="29">
        <v>81</v>
      </c>
      <c r="N45" s="29">
        <v>141</v>
      </c>
    </row>
    <row r="46" spans="1:14" x14ac:dyDescent="0.3">
      <c r="D46" s="84">
        <v>82</v>
      </c>
      <c r="E46" s="84">
        <v>48</v>
      </c>
      <c r="G46" s="29">
        <v>82</v>
      </c>
      <c r="H46" s="29">
        <v>75</v>
      </c>
      <c r="J46" s="29">
        <v>82</v>
      </c>
      <c r="K46" s="29">
        <v>100</v>
      </c>
      <c r="M46" s="29">
        <v>82</v>
      </c>
      <c r="N46" s="29">
        <v>73</v>
      </c>
    </row>
    <row r="47" spans="1:14" x14ac:dyDescent="0.3">
      <c r="D47" s="84">
        <v>83</v>
      </c>
      <c r="E47" s="84">
        <v>80</v>
      </c>
      <c r="G47" s="29">
        <v>83</v>
      </c>
      <c r="H47" s="29">
        <v>67</v>
      </c>
      <c r="J47" s="29">
        <v>83</v>
      </c>
      <c r="K47" s="29">
        <v>64</v>
      </c>
      <c r="M47" s="29">
        <v>83</v>
      </c>
      <c r="N47" s="29">
        <v>56</v>
      </c>
    </row>
    <row r="48" spans="1:14" x14ac:dyDescent="0.3">
      <c r="D48" s="84">
        <v>84</v>
      </c>
      <c r="E48" s="84">
        <v>45</v>
      </c>
      <c r="G48" s="29">
        <v>84</v>
      </c>
      <c r="H48" s="29">
        <v>518</v>
      </c>
      <c r="J48" s="29">
        <v>84</v>
      </c>
      <c r="K48" s="29">
        <v>520</v>
      </c>
      <c r="M48" s="29">
        <v>84</v>
      </c>
      <c r="N48" s="29">
        <v>391</v>
      </c>
    </row>
    <row r="49" spans="4:14" ht="15" thickBot="1" x14ac:dyDescent="0.35">
      <c r="D49" s="84">
        <v>85</v>
      </c>
      <c r="E49" s="84">
        <v>269</v>
      </c>
      <c r="G49" s="29">
        <v>85</v>
      </c>
      <c r="H49" s="29">
        <v>316</v>
      </c>
      <c r="J49" s="29">
        <v>85</v>
      </c>
      <c r="K49" s="29">
        <v>71</v>
      </c>
      <c r="M49" s="29">
        <v>85</v>
      </c>
      <c r="N49" s="29">
        <v>175</v>
      </c>
    </row>
    <row r="50" spans="4:14" ht="15" thickBot="1" x14ac:dyDescent="0.35">
      <c r="D50" s="84"/>
      <c r="E50" s="30">
        <f>SUM(E36:E49)</f>
        <v>1495</v>
      </c>
      <c r="G50" s="29"/>
      <c r="H50" s="30">
        <f>SUM(H36:H49)</f>
        <v>1935</v>
      </c>
      <c r="J50" s="29"/>
      <c r="K50" s="30">
        <f>SUM(K36:K49)</f>
        <v>2057</v>
      </c>
      <c r="M50" s="29"/>
      <c r="N50" s="30">
        <f>SUM(N36:N49)</f>
        <v>2337</v>
      </c>
    </row>
  </sheetData>
  <mergeCells count="4">
    <mergeCell ref="D34:E34"/>
    <mergeCell ref="G34:H34"/>
    <mergeCell ref="J34:K34"/>
    <mergeCell ref="M34:N34"/>
  </mergeCells>
  <hyperlinks>
    <hyperlink ref="B4" r:id="rId1"/>
    <hyperlink ref="B5" r:id="rId2"/>
    <hyperlink ref="B6" r:id="rId3"/>
  </hyperlinks>
  <pageMargins left="0.7" right="0.7" top="0.75" bottom="0.75" header="0.3" footer="0.3"/>
  <pageSetup orientation="portrait" r:id="rId4"/>
  <drawing r:id="rId5"/>
  <tableParts count="6">
    <tablePart r:id="rId6"/>
    <tablePart r:id="rId7"/>
    <tablePart r:id="rId8"/>
    <tablePart r:id="rId9"/>
    <tablePart r:id="rId10"/>
    <tablePart r:id="rId1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4.4" x14ac:dyDescent="0.3"/>
  <cols>
    <col min="1" max="1" width="33.109375" customWidth="1"/>
    <col min="2" max="2" width="50.6640625" style="2" customWidth="1"/>
  </cols>
  <sheetData>
    <row r="1" spans="1:7" ht="21" x14ac:dyDescent="0.4">
      <c r="A1" s="108" t="s">
        <v>280</v>
      </c>
      <c r="B1" s="109" t="s">
        <v>82</v>
      </c>
    </row>
    <row r="2" spans="1:7" ht="21" x14ac:dyDescent="0.4">
      <c r="A2" s="108"/>
      <c r="B2" s="109"/>
    </row>
    <row r="3" spans="1:7" x14ac:dyDescent="0.3">
      <c r="A3" s="124" t="s">
        <v>10</v>
      </c>
      <c r="B3" s="128" t="s">
        <v>83</v>
      </c>
    </row>
    <row r="4" spans="1:7" x14ac:dyDescent="0.3">
      <c r="A4" s="124" t="s">
        <v>85</v>
      </c>
      <c r="B4" s="128" t="s">
        <v>86</v>
      </c>
    </row>
    <row r="5" spans="1:7" x14ac:dyDescent="0.3">
      <c r="A5" s="124" t="s">
        <v>139</v>
      </c>
      <c r="B5" s="128" t="s">
        <v>161</v>
      </c>
    </row>
    <row r="6" spans="1:7" x14ac:dyDescent="0.3">
      <c r="A6" s="124" t="s">
        <v>9</v>
      </c>
      <c r="B6" s="139"/>
    </row>
    <row r="7" spans="1:7" x14ac:dyDescent="0.3">
      <c r="A7" s="124" t="s">
        <v>14</v>
      </c>
      <c r="B7" s="127" t="s">
        <v>265</v>
      </c>
    </row>
    <row r="8" spans="1:7" x14ac:dyDescent="0.3">
      <c r="A8" s="129" t="s">
        <v>8</v>
      </c>
      <c r="B8" s="130" t="s">
        <v>2</v>
      </c>
    </row>
    <row r="9" spans="1:7" x14ac:dyDescent="0.3">
      <c r="A9" s="129" t="s">
        <v>15</v>
      </c>
      <c r="B9" s="130" t="s">
        <v>252</v>
      </c>
    </row>
    <row r="10" spans="1:7" x14ac:dyDescent="0.3">
      <c r="A10" s="129" t="s">
        <v>0</v>
      </c>
      <c r="B10" s="131"/>
    </row>
    <row r="11" spans="1:7" ht="72" x14ac:dyDescent="0.3">
      <c r="A11" s="124" t="s">
        <v>12</v>
      </c>
      <c r="B11" s="140" t="s">
        <v>291</v>
      </c>
    </row>
    <row r="12" spans="1:7" x14ac:dyDescent="0.3">
      <c r="A12" s="124" t="s">
        <v>16</v>
      </c>
      <c r="B12" s="127" t="s">
        <v>84</v>
      </c>
    </row>
    <row r="13" spans="1:7" x14ac:dyDescent="0.3">
      <c r="A13" s="124" t="s">
        <v>17</v>
      </c>
      <c r="B13" s="127" t="s">
        <v>84</v>
      </c>
    </row>
    <row r="15" spans="1:7" x14ac:dyDescent="0.3">
      <c r="B15" s="2" t="s">
        <v>261</v>
      </c>
      <c r="C15" t="s">
        <v>143</v>
      </c>
      <c r="D15" t="s">
        <v>28</v>
      </c>
      <c r="E15" t="s">
        <v>20</v>
      </c>
      <c r="F15" t="s">
        <v>21</v>
      </c>
      <c r="G15" t="s">
        <v>22</v>
      </c>
    </row>
    <row r="16" spans="1:7" x14ac:dyDescent="0.3">
      <c r="B16" s="2" t="s">
        <v>145</v>
      </c>
      <c r="C16" s="99"/>
      <c r="D16" s="99"/>
      <c r="E16" s="99"/>
      <c r="F16" s="99"/>
      <c r="G16" s="99"/>
    </row>
    <row r="17" spans="2:7" x14ac:dyDescent="0.3">
      <c r="B17" s="2" t="s">
        <v>144</v>
      </c>
      <c r="C17" s="99"/>
      <c r="D17" s="99"/>
      <c r="E17" s="99"/>
      <c r="F17" s="99"/>
      <c r="G17" s="99"/>
    </row>
    <row r="18" spans="2:7" x14ac:dyDescent="0.3">
      <c r="B18" s="2" t="s">
        <v>50</v>
      </c>
      <c r="C18" s="99"/>
      <c r="D18" s="99"/>
      <c r="E18" s="99"/>
      <c r="F18" s="99"/>
      <c r="G18" s="99"/>
    </row>
    <row r="19" spans="2:7" x14ac:dyDescent="0.3">
      <c r="B19" s="2" t="s">
        <v>51</v>
      </c>
      <c r="C19" s="99"/>
      <c r="D19" s="99"/>
      <c r="E19" s="99"/>
      <c r="F19" s="99"/>
      <c r="G19" s="99"/>
    </row>
    <row r="20" spans="2:7" x14ac:dyDescent="0.3">
      <c r="B20" s="2" t="s">
        <v>292</v>
      </c>
      <c r="C20" s="99"/>
      <c r="D20" s="99"/>
      <c r="E20" s="99"/>
      <c r="F20" s="99"/>
      <c r="G20" s="99"/>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topLeftCell="A4" zoomScaleNormal="100" workbookViewId="0"/>
  </sheetViews>
  <sheetFormatPr defaultRowHeight="14.4" x14ac:dyDescent="0.3"/>
  <cols>
    <col min="1" max="1" width="33.109375" customWidth="1"/>
    <col min="2" max="2" width="50.6640625" style="2" customWidth="1"/>
    <col min="3" max="3" width="14.88671875" customWidth="1"/>
    <col min="4" max="4" width="12.33203125" customWidth="1"/>
  </cols>
  <sheetData>
    <row r="1" spans="1:7" ht="21" x14ac:dyDescent="0.4">
      <c r="A1" s="108" t="s">
        <v>280</v>
      </c>
      <c r="B1" s="109" t="s">
        <v>87</v>
      </c>
    </row>
    <row r="2" spans="1:7" ht="21" x14ac:dyDescent="0.4">
      <c r="A2" s="108"/>
      <c r="B2" s="109"/>
    </row>
    <row r="3" spans="1:7" ht="78" x14ac:dyDescent="0.3">
      <c r="A3" s="115" t="s">
        <v>10</v>
      </c>
      <c r="B3" s="116" t="s">
        <v>355</v>
      </c>
      <c r="D3" s="162"/>
      <c r="E3" s="162"/>
      <c r="F3" s="162"/>
      <c r="G3" s="162"/>
    </row>
    <row r="4" spans="1:7" ht="15.6" x14ac:dyDescent="0.3">
      <c r="A4" s="115" t="s">
        <v>88</v>
      </c>
      <c r="B4" s="139" t="s">
        <v>89</v>
      </c>
      <c r="C4" s="162"/>
      <c r="D4" s="162"/>
      <c r="E4" s="162"/>
      <c r="F4" s="162"/>
      <c r="G4" s="162"/>
    </row>
    <row r="5" spans="1:7" ht="15.6" x14ac:dyDescent="0.3">
      <c r="A5" s="115"/>
      <c r="B5" s="139" t="s">
        <v>90</v>
      </c>
    </row>
    <row r="6" spans="1:7" ht="15.6" x14ac:dyDescent="0.3">
      <c r="A6" s="115"/>
      <c r="B6" s="123" t="s">
        <v>91</v>
      </c>
    </row>
    <row r="7" spans="1:7" ht="15.6" x14ac:dyDescent="0.3">
      <c r="A7" s="115"/>
      <c r="B7" s="123" t="s">
        <v>92</v>
      </c>
    </row>
    <row r="8" spans="1:7" ht="15.6" x14ac:dyDescent="0.3">
      <c r="A8" s="115" t="s">
        <v>14</v>
      </c>
      <c r="B8" s="121" t="s">
        <v>262</v>
      </c>
    </row>
    <row r="9" spans="1:7" ht="15.6" x14ac:dyDescent="0.3">
      <c r="A9" s="118" t="s">
        <v>8</v>
      </c>
      <c r="B9" s="119" t="s">
        <v>11</v>
      </c>
    </row>
    <row r="10" spans="1:7" ht="31.2" x14ac:dyDescent="0.3">
      <c r="A10" s="118" t="s">
        <v>15</v>
      </c>
      <c r="B10" s="119" t="s">
        <v>364</v>
      </c>
    </row>
    <row r="11" spans="1:7" ht="15.6" x14ac:dyDescent="0.3">
      <c r="A11" s="118" t="s">
        <v>0</v>
      </c>
      <c r="B11" s="120"/>
    </row>
    <row r="12" spans="1:7" ht="140.4" x14ac:dyDescent="0.3">
      <c r="A12" s="115" t="s">
        <v>12</v>
      </c>
      <c r="B12" s="120" t="s">
        <v>356</v>
      </c>
    </row>
    <row r="13" spans="1:7" ht="15.6" x14ac:dyDescent="0.3">
      <c r="A13" s="115" t="s">
        <v>16</v>
      </c>
      <c r="B13" s="121" t="s">
        <v>84</v>
      </c>
    </row>
    <row r="14" spans="1:7" ht="15.6" x14ac:dyDescent="0.3">
      <c r="A14" s="115" t="s">
        <v>17</v>
      </c>
      <c r="B14" s="121" t="s">
        <v>84</v>
      </c>
    </row>
    <row r="16" spans="1:7" ht="13.5" customHeight="1" x14ac:dyDescent="0.3">
      <c r="B16" s="10" t="s">
        <v>259</v>
      </c>
      <c r="C16" s="10" t="s">
        <v>28</v>
      </c>
      <c r="D16" s="2" t="s">
        <v>20</v>
      </c>
      <c r="E16" t="s">
        <v>21</v>
      </c>
    </row>
    <row r="17" spans="2:3" x14ac:dyDescent="0.3">
      <c r="B17" t="s">
        <v>144</v>
      </c>
      <c r="C17" s="2"/>
    </row>
    <row r="18" spans="2:3" x14ac:dyDescent="0.3">
      <c r="B18" t="s">
        <v>145</v>
      </c>
      <c r="C18" s="2"/>
    </row>
    <row r="19" spans="2:3" x14ac:dyDescent="0.3">
      <c r="B19" t="s">
        <v>50</v>
      </c>
      <c r="C19" s="2"/>
    </row>
    <row r="20" spans="2:3" x14ac:dyDescent="0.3">
      <c r="B20" s="2" t="s">
        <v>51</v>
      </c>
      <c r="C20" s="2"/>
    </row>
    <row r="21" spans="2:3" x14ac:dyDescent="0.3">
      <c r="B21" s="2" t="s">
        <v>292</v>
      </c>
      <c r="C21" s="2"/>
    </row>
  </sheetData>
  <hyperlinks>
    <hyperlink ref="B4" r:id="rId1"/>
    <hyperlink ref="B6" r:id="rId2"/>
    <hyperlink ref="B7" r:id="rId3" display="http://factfinder2.census.gov/"/>
    <hyperlink ref="B5" r:id="rId4"/>
  </hyperlinks>
  <pageMargins left="0.7" right="0.7" top="0.75" bottom="0.75" header="0.3" footer="0.3"/>
  <pageSetup orientation="portrait" r:id="rId5"/>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Normal="100" workbookViewId="0"/>
  </sheetViews>
  <sheetFormatPr defaultRowHeight="14.4" x14ac:dyDescent="0.3"/>
  <cols>
    <col min="1" max="1" width="40.5546875" customWidth="1"/>
    <col min="2" max="2" width="50.6640625" style="2" customWidth="1"/>
    <col min="3" max="3" width="13.33203125" bestFit="1" customWidth="1"/>
    <col min="4" max="5" width="11.5546875" bestFit="1" customWidth="1"/>
  </cols>
  <sheetData>
    <row r="1" spans="1:3" ht="21" x14ac:dyDescent="0.4">
      <c r="A1" s="108" t="s">
        <v>280</v>
      </c>
      <c r="B1" s="109" t="s">
        <v>93</v>
      </c>
    </row>
    <row r="2" spans="1:3" x14ac:dyDescent="0.3">
      <c r="A2" s="10"/>
      <c r="B2" s="8"/>
    </row>
    <row r="3" spans="1:3" ht="93.6" x14ac:dyDescent="0.3">
      <c r="A3" s="115" t="s">
        <v>10</v>
      </c>
      <c r="B3" s="116" t="s">
        <v>293</v>
      </c>
    </row>
    <row r="4" spans="1:3" ht="15.6" x14ac:dyDescent="0.3">
      <c r="A4" s="115" t="s">
        <v>95</v>
      </c>
      <c r="B4" s="117" t="s">
        <v>100</v>
      </c>
    </row>
    <row r="5" spans="1:3" ht="15.6" x14ac:dyDescent="0.3">
      <c r="A5" s="115" t="s">
        <v>96</v>
      </c>
      <c r="B5" s="142" t="s">
        <v>357</v>
      </c>
      <c r="C5" s="162"/>
    </row>
    <row r="6" spans="1:3" ht="31.2" x14ac:dyDescent="0.3">
      <c r="A6" s="136" t="s">
        <v>97</v>
      </c>
      <c r="B6" s="142" t="s">
        <v>101</v>
      </c>
    </row>
    <row r="7" spans="1:3" ht="28.8" x14ac:dyDescent="0.3">
      <c r="A7" s="115" t="s">
        <v>98</v>
      </c>
      <c r="B7" s="142" t="s">
        <v>362</v>
      </c>
    </row>
    <row r="8" spans="1:3" ht="31.2" x14ac:dyDescent="0.3">
      <c r="A8" s="115" t="s">
        <v>99</v>
      </c>
      <c r="B8" s="117" t="s">
        <v>102</v>
      </c>
    </row>
    <row r="9" spans="1:3" ht="15.6" x14ac:dyDescent="0.3">
      <c r="A9" s="115" t="s">
        <v>14</v>
      </c>
      <c r="B9" s="116" t="s">
        <v>266</v>
      </c>
    </row>
    <row r="10" spans="1:3" ht="15.6" x14ac:dyDescent="0.3">
      <c r="A10" s="118" t="s">
        <v>8</v>
      </c>
      <c r="B10" s="119" t="s">
        <v>2</v>
      </c>
    </row>
    <row r="11" spans="1:3" ht="15.6" x14ac:dyDescent="0.3">
      <c r="A11" s="118" t="s">
        <v>15</v>
      </c>
      <c r="B11" s="119" t="s">
        <v>251</v>
      </c>
    </row>
    <row r="12" spans="1:3" ht="46.8" x14ac:dyDescent="0.3">
      <c r="A12" s="118" t="s">
        <v>0</v>
      </c>
      <c r="B12" s="120" t="s">
        <v>94</v>
      </c>
    </row>
    <row r="13" spans="1:3" ht="109.2" x14ac:dyDescent="0.3">
      <c r="A13" s="115" t="s">
        <v>12</v>
      </c>
      <c r="B13" s="120" t="s">
        <v>294</v>
      </c>
    </row>
    <row r="14" spans="1:3" ht="15.6" x14ac:dyDescent="0.3">
      <c r="A14" s="115" t="s">
        <v>16</v>
      </c>
      <c r="B14" s="121" t="s">
        <v>19</v>
      </c>
    </row>
    <row r="15" spans="1:3" ht="15.6" x14ac:dyDescent="0.3">
      <c r="A15" s="115" t="s">
        <v>17</v>
      </c>
      <c r="B15" s="122">
        <v>42059</v>
      </c>
    </row>
    <row r="18" spans="2:15" x14ac:dyDescent="0.3">
      <c r="B18" s="2" t="s">
        <v>187</v>
      </c>
      <c r="C18" s="2" t="s">
        <v>28</v>
      </c>
      <c r="D18" t="s">
        <v>20</v>
      </c>
      <c r="E18" t="s">
        <v>21</v>
      </c>
      <c r="F18" t="s">
        <v>22</v>
      </c>
    </row>
    <row r="19" spans="2:15" x14ac:dyDescent="0.3">
      <c r="B19" s="2" t="s">
        <v>144</v>
      </c>
      <c r="C19" s="2"/>
    </row>
    <row r="20" spans="2:15" x14ac:dyDescent="0.3">
      <c r="B20" s="2" t="s">
        <v>145</v>
      </c>
      <c r="C20" s="2"/>
    </row>
    <row r="21" spans="2:15" x14ac:dyDescent="0.3">
      <c r="B21" s="2" t="s">
        <v>50</v>
      </c>
      <c r="C21" s="2"/>
    </row>
    <row r="22" spans="2:15" x14ac:dyDescent="0.3">
      <c r="B22" s="2" t="s">
        <v>51</v>
      </c>
      <c r="C22" s="2"/>
      <c r="D22" s="54">
        <f>D48</f>
        <v>9323666</v>
      </c>
      <c r="E22" s="54">
        <f>D37</f>
        <v>9938718</v>
      </c>
      <c r="F22" s="54"/>
    </row>
    <row r="23" spans="2:15" x14ac:dyDescent="0.3">
      <c r="B23" s="2" t="s">
        <v>258</v>
      </c>
      <c r="C23" s="2"/>
      <c r="D23" s="54"/>
      <c r="E23" s="54"/>
      <c r="F23" s="54"/>
    </row>
    <row r="26" spans="2:15" x14ac:dyDescent="0.3">
      <c r="B26" s="76" t="s">
        <v>186</v>
      </c>
      <c r="C26" s="74"/>
      <c r="D26" s="74"/>
      <c r="E26" s="74"/>
      <c r="F26" s="74"/>
      <c r="G26" s="74"/>
      <c r="H26" s="74"/>
      <c r="I26" s="74"/>
      <c r="J26" s="74"/>
      <c r="K26" s="74"/>
      <c r="L26" s="74"/>
      <c r="M26" s="74"/>
      <c r="N26" s="74"/>
      <c r="O26" s="74"/>
    </row>
    <row r="28" spans="2:15" x14ac:dyDescent="0.3">
      <c r="B28" s="31" t="s">
        <v>107</v>
      </c>
      <c r="C28" s="2"/>
    </row>
    <row r="29" spans="2:15" x14ac:dyDescent="0.3">
      <c r="B29" s="10" t="s">
        <v>103</v>
      </c>
      <c r="C29" s="2" t="s">
        <v>104</v>
      </c>
      <c r="D29" t="s">
        <v>105</v>
      </c>
    </row>
    <row r="30" spans="2:15" x14ac:dyDescent="0.3">
      <c r="B30" s="10" t="s">
        <v>295</v>
      </c>
      <c r="C30" s="2" t="s">
        <v>106</v>
      </c>
      <c r="D30" s="26">
        <v>2791392</v>
      </c>
    </row>
    <row r="31" spans="2:15" x14ac:dyDescent="0.3">
      <c r="B31" s="10" t="s">
        <v>297</v>
      </c>
      <c r="C31" s="2" t="s">
        <v>106</v>
      </c>
      <c r="D31" s="26">
        <v>3513484</v>
      </c>
    </row>
    <row r="32" spans="2:15" x14ac:dyDescent="0.3">
      <c r="B32" s="10" t="s">
        <v>108</v>
      </c>
      <c r="C32" s="2" t="s">
        <v>106</v>
      </c>
      <c r="D32" s="26">
        <v>1264842</v>
      </c>
    </row>
    <row r="33" spans="1:11" ht="28.8" x14ac:dyDescent="0.3">
      <c r="B33" s="10" t="s">
        <v>296</v>
      </c>
      <c r="C33" s="2" t="s">
        <v>109</v>
      </c>
      <c r="D33" s="26">
        <v>2369000</v>
      </c>
    </row>
    <row r="34" spans="1:11" x14ac:dyDescent="0.3">
      <c r="B34" s="10" t="s">
        <v>111</v>
      </c>
      <c r="C34" s="2"/>
    </row>
    <row r="35" spans="1:11" ht="28.8" x14ac:dyDescent="0.3">
      <c r="A35" s="2" t="s">
        <v>361</v>
      </c>
      <c r="B35" s="10" t="s">
        <v>110</v>
      </c>
      <c r="C35" s="2"/>
    </row>
    <row r="36" spans="1:11" ht="15" thickBot="1" x14ac:dyDescent="0.35">
      <c r="B36" s="10" t="s">
        <v>140</v>
      </c>
      <c r="C36" s="2"/>
    </row>
    <row r="37" spans="1:11" ht="15" thickBot="1" x14ac:dyDescent="0.35">
      <c r="B37" s="10" t="s">
        <v>81</v>
      </c>
      <c r="C37" s="2"/>
      <c r="D37" s="32">
        <f>SUM(D30:D36)</f>
        <v>9938718</v>
      </c>
    </row>
    <row r="38" spans="1:11" x14ac:dyDescent="0.3">
      <c r="B38"/>
      <c r="C38" s="2"/>
    </row>
    <row r="39" spans="1:11" x14ac:dyDescent="0.3">
      <c r="B39" s="17" t="s">
        <v>141</v>
      </c>
      <c r="C39" s="2"/>
    </row>
    <row r="40" spans="1:11" x14ac:dyDescent="0.3">
      <c r="B40" s="10" t="s">
        <v>103</v>
      </c>
      <c r="C40" s="2" t="s">
        <v>104</v>
      </c>
      <c r="D40" t="s">
        <v>105</v>
      </c>
      <c r="E40" t="s">
        <v>358</v>
      </c>
    </row>
    <row r="41" spans="1:11" x14ac:dyDescent="0.3">
      <c r="B41" s="10" t="s">
        <v>295</v>
      </c>
      <c r="C41" s="2" t="s">
        <v>106</v>
      </c>
      <c r="D41" s="34">
        <v>2688794</v>
      </c>
    </row>
    <row r="42" spans="1:11" x14ac:dyDescent="0.3">
      <c r="B42" s="10" t="s">
        <v>297</v>
      </c>
      <c r="C42" s="2" t="s">
        <v>106</v>
      </c>
      <c r="D42" s="34">
        <v>3188030</v>
      </c>
    </row>
    <row r="43" spans="1:11" x14ac:dyDescent="0.3">
      <c r="B43" s="10" t="s">
        <v>108</v>
      </c>
      <c r="C43" s="2" t="s">
        <v>106</v>
      </c>
      <c r="D43" s="26">
        <v>1264842</v>
      </c>
    </row>
    <row r="44" spans="1:11" ht="28.8" x14ac:dyDescent="0.3">
      <c r="B44" s="10" t="s">
        <v>296</v>
      </c>
      <c r="C44" s="2" t="s">
        <v>109</v>
      </c>
      <c r="D44" s="26">
        <v>2182000</v>
      </c>
      <c r="E44" t="s">
        <v>359</v>
      </c>
    </row>
    <row r="45" spans="1:11" x14ac:dyDescent="0.3">
      <c r="B45" s="10" t="s">
        <v>111</v>
      </c>
      <c r="C45" s="2"/>
      <c r="H45" s="162"/>
      <c r="I45" s="162"/>
      <c r="J45" s="162"/>
      <c r="K45" s="162"/>
    </row>
    <row r="46" spans="1:11" ht="28.8" x14ac:dyDescent="0.3">
      <c r="A46" s="2" t="s">
        <v>361</v>
      </c>
      <c r="B46" s="10" t="s">
        <v>298</v>
      </c>
      <c r="C46" s="2"/>
    </row>
    <row r="47" spans="1:11" ht="15" thickBot="1" x14ac:dyDescent="0.35">
      <c r="B47" s="10" t="s">
        <v>140</v>
      </c>
      <c r="C47" s="2"/>
    </row>
    <row r="48" spans="1:11" ht="15" thickBot="1" x14ac:dyDescent="0.35">
      <c r="B48" s="10" t="s">
        <v>81</v>
      </c>
      <c r="C48" s="2"/>
      <c r="D48" s="32">
        <f>SUM(D41:D47)</f>
        <v>9323666</v>
      </c>
    </row>
    <row r="50" spans="1:15" x14ac:dyDescent="0.3">
      <c r="B50" s="76" t="s">
        <v>174</v>
      </c>
      <c r="C50" s="74"/>
      <c r="D50" s="74"/>
      <c r="E50" s="74"/>
      <c r="F50" s="74"/>
      <c r="G50" s="74"/>
      <c r="H50" s="74"/>
      <c r="I50" s="74"/>
      <c r="J50" s="74"/>
      <c r="K50" s="74"/>
      <c r="L50" s="74"/>
      <c r="M50" s="74"/>
      <c r="N50" s="74"/>
      <c r="O50" s="74"/>
    </row>
    <row r="52" spans="1:15" x14ac:dyDescent="0.3">
      <c r="B52" s="31" t="s">
        <v>190</v>
      </c>
      <c r="C52" s="2"/>
    </row>
    <row r="53" spans="1:15" x14ac:dyDescent="0.3">
      <c r="B53" s="10" t="s">
        <v>103</v>
      </c>
      <c r="C53" s="2" t="s">
        <v>104</v>
      </c>
      <c r="D53" t="s">
        <v>105</v>
      </c>
      <c r="E53" t="s">
        <v>358</v>
      </c>
    </row>
    <row r="54" spans="1:15" x14ac:dyDescent="0.3">
      <c r="B54" s="10" t="s">
        <v>189</v>
      </c>
      <c r="C54" s="2" t="s">
        <v>188</v>
      </c>
      <c r="D54" s="26">
        <v>52326</v>
      </c>
      <c r="E54" s="26"/>
    </row>
    <row r="55" spans="1:15" x14ac:dyDescent="0.3">
      <c r="B55" s="10" t="s">
        <v>177</v>
      </c>
      <c r="C55" s="2" t="s">
        <v>188</v>
      </c>
      <c r="D55" s="26">
        <v>77867</v>
      </c>
      <c r="E55" s="26"/>
    </row>
    <row r="56" spans="1:15" ht="28.8" x14ac:dyDescent="0.3">
      <c r="B56" s="10" t="s">
        <v>299</v>
      </c>
      <c r="C56" s="2" t="s">
        <v>109</v>
      </c>
      <c r="D56" s="26">
        <v>1291000</v>
      </c>
      <c r="E56" s="26" t="s">
        <v>360</v>
      </c>
    </row>
    <row r="57" spans="1:15" x14ac:dyDescent="0.3">
      <c r="A57" s="2"/>
      <c r="B57" s="10"/>
      <c r="C57" s="2"/>
      <c r="G57" s="162"/>
    </row>
    <row r="58" spans="1:15" x14ac:dyDescent="0.3">
      <c r="B58" s="10"/>
      <c r="C58" s="2"/>
    </row>
    <row r="59" spans="1:15" ht="15" thickBot="1" x14ac:dyDescent="0.35">
      <c r="B59" s="10"/>
      <c r="C59" s="2"/>
    </row>
    <row r="60" spans="1:15" ht="15" thickBot="1" x14ac:dyDescent="0.35">
      <c r="B60" s="10" t="s">
        <v>81</v>
      </c>
      <c r="C60" s="2"/>
      <c r="D60" s="32">
        <f>SUM(D54:D59)</f>
        <v>1421193</v>
      </c>
      <c r="E60" s="164"/>
    </row>
  </sheetData>
  <hyperlinks>
    <hyperlink ref="B4" r:id="rId1"/>
    <hyperlink ref="B5" r:id="rId2"/>
    <hyperlink ref="B6" r:id="rId3"/>
    <hyperlink ref="B7" r:id="rId4"/>
    <hyperlink ref="B8" r:id="rId5"/>
  </hyperlinks>
  <pageMargins left="0.7" right="0.7" top="0.75" bottom="0.75" header="0.3" footer="0.3"/>
  <pageSetup orientation="portrait" r:id="rId6"/>
  <drawing r:id="rId7"/>
  <tableParts count="4">
    <tablePart r:id="rId8"/>
    <tablePart r:id="rId9"/>
    <tablePart r:id="rId10"/>
    <tablePart r:id="rId11"/>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B10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sqref="A1:C1"/>
    </sheetView>
  </sheetViews>
  <sheetFormatPr defaultRowHeight="14.4" x14ac:dyDescent="0.3"/>
  <cols>
    <col min="1" max="1" width="42" customWidth="1"/>
    <col min="2" max="2" width="106.109375" style="2" customWidth="1"/>
    <col min="3" max="3" width="44.33203125" customWidth="1"/>
    <col min="4" max="4" width="14.33203125" customWidth="1"/>
    <col min="5" max="5" width="17.109375" customWidth="1"/>
  </cols>
  <sheetData>
    <row r="1" spans="1:5" ht="21" x14ac:dyDescent="0.4">
      <c r="A1" s="204" t="s">
        <v>385</v>
      </c>
      <c r="B1" s="204"/>
      <c r="C1" s="204"/>
    </row>
    <row r="2" spans="1:5" x14ac:dyDescent="0.3">
      <c r="A2" s="169" t="s">
        <v>376</v>
      </c>
      <c r="B2" s="170" t="s">
        <v>377</v>
      </c>
      <c r="C2" s="169" t="s">
        <v>363</v>
      </c>
      <c r="D2" s="169" t="s">
        <v>383</v>
      </c>
      <c r="E2" s="169" t="s">
        <v>384</v>
      </c>
    </row>
    <row r="3" spans="1:5" x14ac:dyDescent="0.3">
      <c r="A3" t="s">
        <v>378</v>
      </c>
      <c r="B3" s="2" t="s">
        <v>379</v>
      </c>
      <c r="C3" t="s">
        <v>89</v>
      </c>
      <c r="E3" t="s">
        <v>19</v>
      </c>
    </row>
    <row r="4" spans="1:5" x14ac:dyDescent="0.3">
      <c r="A4" t="s">
        <v>380</v>
      </c>
      <c r="B4" s="2" t="s">
        <v>381</v>
      </c>
      <c r="C4" t="s">
        <v>90</v>
      </c>
      <c r="E4" t="s">
        <v>19</v>
      </c>
    </row>
    <row r="5" spans="1:5" ht="28.8" x14ac:dyDescent="0.3">
      <c r="A5" t="s">
        <v>386</v>
      </c>
      <c r="B5" s="2" t="s">
        <v>401</v>
      </c>
      <c r="C5" s="171" t="s">
        <v>400</v>
      </c>
    </row>
    <row r="6" spans="1:5" ht="28.8" x14ac:dyDescent="0.3">
      <c r="A6" t="s">
        <v>399</v>
      </c>
      <c r="B6" s="2" t="s">
        <v>402</v>
      </c>
      <c r="C6" s="171" t="s">
        <v>403</v>
      </c>
    </row>
    <row r="7" spans="1:5" ht="28.8" x14ac:dyDescent="0.3">
      <c r="A7" s="2" t="s">
        <v>404</v>
      </c>
      <c r="B7" s="2" t="s">
        <v>405</v>
      </c>
      <c r="C7" s="171" t="s">
        <v>406</v>
      </c>
    </row>
  </sheetData>
  <mergeCells count="1">
    <mergeCell ref="A1:C1"/>
  </mergeCells>
  <hyperlinks>
    <hyperlink ref="C5" r:id="rId1"/>
    <hyperlink ref="C6" r:id="rId2"/>
    <hyperlink ref="C7" r:id="rId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showRowColHeaders="0" workbookViewId="0">
      <selection activeCell="B9" sqref="B9"/>
    </sheetView>
  </sheetViews>
  <sheetFormatPr defaultRowHeight="14.4" x14ac:dyDescent="0.3"/>
  <cols>
    <col min="1" max="1" width="10.109375" bestFit="1" customWidth="1"/>
    <col min="2" max="2" width="25.33203125" customWidth="1"/>
  </cols>
  <sheetData>
    <row r="1" spans="1:1" x14ac:dyDescent="0.3">
      <c r="A1" s="4" t="s">
        <v>1</v>
      </c>
    </row>
    <row r="2" spans="1:1" x14ac:dyDescent="0.3">
      <c r="A2" t="s">
        <v>35</v>
      </c>
    </row>
    <row r="3" spans="1:1" x14ac:dyDescent="0.3">
      <c r="A3" t="s">
        <v>2</v>
      </c>
    </row>
    <row r="4" spans="1:1" x14ac:dyDescent="0.3">
      <c r="A4" t="s">
        <v>3</v>
      </c>
    </row>
    <row r="5" spans="1:1" x14ac:dyDescent="0.3">
      <c r="A5" t="s">
        <v>4</v>
      </c>
    </row>
    <row r="6" spans="1:1" x14ac:dyDescent="0.3">
      <c r="A6" t="s">
        <v>5</v>
      </c>
    </row>
    <row r="7" spans="1:1" x14ac:dyDescent="0.3">
      <c r="A7" t="s">
        <v>6</v>
      </c>
    </row>
    <row r="8" spans="1:1" x14ac:dyDescent="0.3">
      <c r="A8" t="s">
        <v>7</v>
      </c>
    </row>
    <row r="9" spans="1:1" x14ac:dyDescent="0.3">
      <c r="A9"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showRowColHeaders="0" workbookViewId="0"/>
  </sheetViews>
  <sheetFormatPr defaultRowHeight="14.4" x14ac:dyDescent="0.3"/>
  <cols>
    <col min="1" max="1" width="33.109375" customWidth="1"/>
    <col min="2" max="2" width="50.6640625" style="2" customWidth="1"/>
  </cols>
  <sheetData>
    <row r="1" spans="1:2" x14ac:dyDescent="0.3">
      <c r="A1" s="10" t="s">
        <v>13</v>
      </c>
      <c r="B1" s="8" t="s">
        <v>31</v>
      </c>
    </row>
    <row r="2" spans="1:2" x14ac:dyDescent="0.3">
      <c r="A2" s="10" t="s">
        <v>10</v>
      </c>
      <c r="B2" s="9"/>
    </row>
    <row r="3" spans="1:2" x14ac:dyDescent="0.3">
      <c r="A3" s="10" t="s">
        <v>9</v>
      </c>
      <c r="B3" s="9"/>
    </row>
    <row r="4" spans="1:2" x14ac:dyDescent="0.3">
      <c r="A4" s="10" t="s">
        <v>14</v>
      </c>
      <c r="B4" s="9"/>
    </row>
    <row r="5" spans="1:2" x14ac:dyDescent="0.3">
      <c r="A5" s="3" t="s">
        <v>8</v>
      </c>
      <c r="B5" s="6"/>
    </row>
    <row r="6" spans="1:2" x14ac:dyDescent="0.3">
      <c r="A6" s="10" t="s">
        <v>15</v>
      </c>
    </row>
    <row r="7" spans="1:2" x14ac:dyDescent="0.3">
      <c r="A7" s="3" t="s">
        <v>0</v>
      </c>
      <c r="B7" s="11"/>
    </row>
    <row r="8" spans="1:2" x14ac:dyDescent="0.3">
      <c r="A8" s="10" t="s">
        <v>12</v>
      </c>
      <c r="B8" s="11"/>
    </row>
    <row r="9" spans="1:2" x14ac:dyDescent="0.3">
      <c r="A9" s="10" t="s">
        <v>16</v>
      </c>
    </row>
    <row r="10" spans="1:2" x14ac:dyDescent="0.3">
      <c r="A10" s="10" t="s">
        <v>17</v>
      </c>
    </row>
    <row r="20" spans="2:11" x14ac:dyDescent="0.3">
      <c r="B20" s="12" t="s">
        <v>29</v>
      </c>
      <c r="C20" t="s">
        <v>28</v>
      </c>
      <c r="D20" s="13" t="s">
        <v>20</v>
      </c>
      <c r="E20" s="13" t="s">
        <v>21</v>
      </c>
      <c r="F20" s="13" t="s">
        <v>22</v>
      </c>
      <c r="G20" s="13" t="s">
        <v>23</v>
      </c>
      <c r="H20" s="13" t="s">
        <v>24</v>
      </c>
      <c r="I20" s="13" t="s">
        <v>25</v>
      </c>
      <c r="J20" s="13" t="s">
        <v>26</v>
      </c>
      <c r="K20" s="14" t="s">
        <v>27</v>
      </c>
    </row>
    <row r="21" spans="2:11" x14ac:dyDescent="0.3">
      <c r="B21" s="15" t="s">
        <v>30</v>
      </c>
      <c r="C21" s="16"/>
      <c r="D21" s="16"/>
      <c r="E21" s="16"/>
      <c r="F21" s="16"/>
      <c r="G21" s="16"/>
      <c r="H21" s="16"/>
      <c r="I21" s="16"/>
    </row>
  </sheetData>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showGridLines="0" workbookViewId="0"/>
  </sheetViews>
  <sheetFormatPr defaultRowHeight="14.4" x14ac:dyDescent="0.3"/>
  <cols>
    <col min="1" max="1" width="40.44140625" customWidth="1"/>
    <col min="2" max="2" width="59.5546875" style="2" customWidth="1"/>
    <col min="3" max="3" width="26.5546875" customWidth="1"/>
    <col min="5" max="5" width="29.6640625" customWidth="1"/>
    <col min="6" max="6" width="17.6640625" customWidth="1"/>
  </cols>
  <sheetData>
    <row r="1" spans="1:2" ht="21" x14ac:dyDescent="0.4">
      <c r="A1" s="108" t="s">
        <v>280</v>
      </c>
      <c r="B1" s="109" t="s">
        <v>324</v>
      </c>
    </row>
    <row r="2" spans="1:2" x14ac:dyDescent="0.3">
      <c r="A2" s="10"/>
      <c r="B2" s="8"/>
    </row>
    <row r="3" spans="1:2" ht="62.4" x14ac:dyDescent="0.3">
      <c r="A3" s="136" t="s">
        <v>10</v>
      </c>
      <c r="B3" s="116" t="s">
        <v>325</v>
      </c>
    </row>
    <row r="4" spans="1:2" ht="31.2" x14ac:dyDescent="0.3">
      <c r="A4" s="136" t="s">
        <v>193</v>
      </c>
      <c r="B4" s="117" t="s">
        <v>191</v>
      </c>
    </row>
    <row r="5" spans="1:2" ht="15.6" x14ac:dyDescent="0.3">
      <c r="A5" s="136" t="s">
        <v>192</v>
      </c>
      <c r="B5" s="151" t="s">
        <v>194</v>
      </c>
    </row>
    <row r="6" spans="1:2" ht="31.2" x14ac:dyDescent="0.3">
      <c r="A6" s="136" t="s">
        <v>195</v>
      </c>
      <c r="B6" s="117" t="s">
        <v>196</v>
      </c>
    </row>
    <row r="7" spans="1:2" ht="31.2" x14ac:dyDescent="0.3">
      <c r="A7" s="136" t="s">
        <v>204</v>
      </c>
      <c r="B7" s="117" t="s">
        <v>205</v>
      </c>
    </row>
    <row r="8" spans="1:2" ht="31.2" x14ac:dyDescent="0.3">
      <c r="A8" s="136" t="s">
        <v>197</v>
      </c>
      <c r="B8" s="117" t="s">
        <v>200</v>
      </c>
    </row>
    <row r="9" spans="1:2" ht="15.6" x14ac:dyDescent="0.3">
      <c r="A9" s="136" t="s">
        <v>198</v>
      </c>
      <c r="B9" s="117" t="s">
        <v>201</v>
      </c>
    </row>
    <row r="10" spans="1:2" ht="15.6" x14ac:dyDescent="0.3">
      <c r="A10" s="136" t="s">
        <v>199</v>
      </c>
      <c r="B10" s="117" t="s">
        <v>203</v>
      </c>
    </row>
    <row r="11" spans="1:2" ht="46.8" x14ac:dyDescent="0.3">
      <c r="A11" s="136" t="s">
        <v>14</v>
      </c>
      <c r="B11" s="116" t="s">
        <v>326</v>
      </c>
    </row>
    <row r="12" spans="1:2" ht="15.6" x14ac:dyDescent="0.3">
      <c r="A12" s="138" t="s">
        <v>8</v>
      </c>
      <c r="B12" s="119" t="s">
        <v>11</v>
      </c>
    </row>
    <row r="13" spans="1:2" ht="15.6" x14ac:dyDescent="0.3">
      <c r="A13" s="138" t="s">
        <v>15</v>
      </c>
      <c r="B13" s="119" t="s">
        <v>202</v>
      </c>
    </row>
    <row r="14" spans="1:2" ht="156" x14ac:dyDescent="0.3">
      <c r="A14" s="138" t="s">
        <v>0</v>
      </c>
      <c r="B14" s="120" t="s">
        <v>278</v>
      </c>
    </row>
    <row r="15" spans="1:2" ht="46.8" x14ac:dyDescent="0.3">
      <c r="A15" s="136" t="s">
        <v>12</v>
      </c>
      <c r="B15" s="120" t="s">
        <v>370</v>
      </c>
    </row>
    <row r="16" spans="1:2" ht="15.6" x14ac:dyDescent="0.3">
      <c r="A16" s="136" t="s">
        <v>16</v>
      </c>
      <c r="B16" s="121" t="s">
        <v>19</v>
      </c>
    </row>
    <row r="17" spans="1:11" ht="15.6" x14ac:dyDescent="0.3">
      <c r="A17" s="136" t="s">
        <v>17</v>
      </c>
      <c r="B17" s="122">
        <v>42094</v>
      </c>
    </row>
    <row r="19" spans="1:11" x14ac:dyDescent="0.3">
      <c r="B19" s="12" t="s">
        <v>371</v>
      </c>
      <c r="C19" t="s">
        <v>28</v>
      </c>
      <c r="D19" s="13" t="s">
        <v>20</v>
      </c>
      <c r="E19" s="13" t="s">
        <v>21</v>
      </c>
      <c r="F19" s="13" t="s">
        <v>22</v>
      </c>
      <c r="G19" s="13" t="s">
        <v>23</v>
      </c>
      <c r="H19" s="13" t="s">
        <v>24</v>
      </c>
      <c r="I19" s="13" t="s">
        <v>25</v>
      </c>
      <c r="J19" s="13" t="s">
        <v>26</v>
      </c>
      <c r="K19" s="14" t="s">
        <v>27</v>
      </c>
    </row>
    <row r="20" spans="1:11" x14ac:dyDescent="0.3">
      <c r="B20" s="15" t="s">
        <v>390</v>
      </c>
      <c r="C20" s="93">
        <f>C76</f>
        <v>468.7</v>
      </c>
      <c r="D20" s="16">
        <f t="shared" ref="D20" si="0">F38</f>
        <v>0</v>
      </c>
      <c r="E20" s="16">
        <f>F63</f>
        <v>135.5</v>
      </c>
      <c r="F20" s="16"/>
      <c r="G20" s="16"/>
      <c r="H20" s="16"/>
      <c r="I20" s="16"/>
    </row>
    <row r="21" spans="1:11" x14ac:dyDescent="0.3">
      <c r="B21" s="15" t="s">
        <v>389</v>
      </c>
      <c r="C21" s="93">
        <f t="shared" ref="C21:C22" si="1">C77</f>
        <v>135.79</v>
      </c>
      <c r="D21" s="105">
        <f>F77</f>
        <v>135.5</v>
      </c>
      <c r="E21" s="105">
        <f>F64</f>
        <v>140.09</v>
      </c>
      <c r="F21" s="105"/>
      <c r="G21" s="105"/>
      <c r="H21" s="105"/>
      <c r="I21" s="105"/>
    </row>
    <row r="22" spans="1:11" x14ac:dyDescent="0.3">
      <c r="B22" s="15" t="s">
        <v>365</v>
      </c>
      <c r="C22" s="166">
        <f t="shared" si="1"/>
        <v>0.5</v>
      </c>
      <c r="D22" s="105">
        <f>F78</f>
        <v>-3.9</v>
      </c>
      <c r="E22" s="105"/>
      <c r="F22" s="105"/>
      <c r="G22" s="105"/>
      <c r="H22" s="105"/>
      <c r="I22" s="105"/>
    </row>
    <row r="23" spans="1:11" x14ac:dyDescent="0.3">
      <c r="B23" s="15" t="s">
        <v>391</v>
      </c>
      <c r="C23" s="16"/>
      <c r="D23" s="16"/>
      <c r="E23" s="16"/>
      <c r="F23" s="16"/>
      <c r="G23" s="16"/>
      <c r="H23" s="16"/>
      <c r="I23" s="16"/>
    </row>
    <row r="24" spans="1:11" x14ac:dyDescent="0.3">
      <c r="B24" s="15" t="s">
        <v>395</v>
      </c>
      <c r="C24" s="16"/>
      <c r="D24" s="105"/>
      <c r="E24" s="105"/>
      <c r="F24" s="105"/>
      <c r="G24" s="105"/>
      <c r="H24" s="105"/>
      <c r="I24" s="105"/>
    </row>
    <row r="25" spans="1:11" x14ac:dyDescent="0.3">
      <c r="B25" s="15" t="s">
        <v>366</v>
      </c>
      <c r="C25" s="16"/>
      <c r="D25" s="105"/>
      <c r="E25" s="105"/>
      <c r="F25" s="105"/>
      <c r="G25" s="105"/>
      <c r="H25" s="105"/>
      <c r="I25" s="105"/>
    </row>
    <row r="26" spans="1:11" x14ac:dyDescent="0.3">
      <c r="B26" s="15" t="s">
        <v>392</v>
      </c>
      <c r="C26" s="16"/>
      <c r="D26" s="16"/>
      <c r="E26" s="16"/>
      <c r="F26" s="16"/>
      <c r="G26" s="16"/>
      <c r="H26" s="16"/>
      <c r="I26" s="16"/>
    </row>
    <row r="27" spans="1:11" x14ac:dyDescent="0.3">
      <c r="B27" s="15" t="s">
        <v>396</v>
      </c>
      <c r="C27" s="106"/>
      <c r="D27" s="105"/>
      <c r="E27" s="105"/>
      <c r="F27" s="105"/>
      <c r="G27" s="105"/>
      <c r="H27" s="105"/>
      <c r="I27" s="105"/>
    </row>
    <row r="28" spans="1:11" x14ac:dyDescent="0.3">
      <c r="B28" s="15" t="s">
        <v>367</v>
      </c>
      <c r="C28" s="106"/>
      <c r="D28" s="105"/>
      <c r="E28" s="105"/>
      <c r="F28" s="105"/>
      <c r="G28" s="105"/>
      <c r="H28" s="105"/>
      <c r="I28" s="105"/>
    </row>
    <row r="29" spans="1:11" x14ac:dyDescent="0.3">
      <c r="B29" s="15" t="s">
        <v>393</v>
      </c>
      <c r="C29" s="16"/>
      <c r="D29" s="16"/>
      <c r="E29" s="16"/>
      <c r="F29" s="16"/>
      <c r="G29" s="16"/>
      <c r="H29" s="16"/>
      <c r="I29" s="16"/>
    </row>
    <row r="30" spans="1:11" x14ac:dyDescent="0.3">
      <c r="B30" s="15" t="s">
        <v>397</v>
      </c>
      <c r="C30" s="16"/>
      <c r="D30" s="105"/>
      <c r="E30" s="105"/>
      <c r="F30" s="105"/>
      <c r="G30" s="105"/>
      <c r="H30" s="105"/>
      <c r="I30" s="105"/>
    </row>
    <row r="31" spans="1:11" x14ac:dyDescent="0.3">
      <c r="B31" s="15" t="s">
        <v>368</v>
      </c>
      <c r="C31" s="16"/>
      <c r="D31" s="105"/>
      <c r="E31" s="105"/>
      <c r="F31" s="105"/>
      <c r="G31" s="105"/>
      <c r="H31" s="105"/>
      <c r="I31" s="105"/>
    </row>
    <row r="32" spans="1:11" x14ac:dyDescent="0.3">
      <c r="B32" s="165" t="s">
        <v>394</v>
      </c>
      <c r="C32" s="16"/>
      <c r="D32" s="105"/>
      <c r="E32" s="105"/>
      <c r="F32" s="105"/>
      <c r="G32" s="105"/>
      <c r="H32" s="105"/>
      <c r="I32" s="105"/>
    </row>
    <row r="33" spans="1:11" x14ac:dyDescent="0.3">
      <c r="B33" s="165" t="s">
        <v>398</v>
      </c>
      <c r="C33" s="16"/>
      <c r="D33" s="105"/>
      <c r="E33" s="105"/>
      <c r="F33" s="105"/>
      <c r="G33" s="105"/>
      <c r="H33" s="105"/>
      <c r="I33" s="105"/>
    </row>
    <row r="34" spans="1:11" x14ac:dyDescent="0.3">
      <c r="B34" s="165" t="s">
        <v>369</v>
      </c>
      <c r="C34" s="16"/>
      <c r="D34" s="105"/>
      <c r="E34" s="105"/>
      <c r="F34" s="105"/>
      <c r="G34" s="105"/>
      <c r="H34" s="105"/>
      <c r="I34" s="105"/>
    </row>
    <row r="36" spans="1:11" x14ac:dyDescent="0.3">
      <c r="B36" s="88" t="s">
        <v>206</v>
      </c>
      <c r="C36" s="89"/>
      <c r="D36" s="89"/>
      <c r="E36" s="89"/>
      <c r="F36" s="89"/>
      <c r="G36" s="89"/>
      <c r="H36" s="89"/>
      <c r="I36" s="89"/>
      <c r="J36" s="89"/>
      <c r="K36" s="89"/>
    </row>
    <row r="38" spans="1:11" x14ac:dyDescent="0.3">
      <c r="B38" s="8" t="s">
        <v>207</v>
      </c>
      <c r="E38" s="157" t="s">
        <v>223</v>
      </c>
      <c r="F38" s="110"/>
      <c r="G38" s="110"/>
      <c r="H38" s="110"/>
      <c r="I38" s="110"/>
      <c r="J38" s="110"/>
    </row>
    <row r="39" spans="1:11" x14ac:dyDescent="0.3">
      <c r="A39" s="17" t="s">
        <v>220</v>
      </c>
      <c r="B39" s="2" t="s">
        <v>209</v>
      </c>
      <c r="C39" t="s">
        <v>208</v>
      </c>
      <c r="E39" s="157" t="s">
        <v>388</v>
      </c>
      <c r="F39" s="110"/>
      <c r="G39" s="110"/>
      <c r="H39" s="110"/>
      <c r="I39" s="110"/>
      <c r="J39" s="110"/>
    </row>
    <row r="40" spans="1:11" ht="43.2" x14ac:dyDescent="0.3">
      <c r="A40" s="2" t="s">
        <v>245</v>
      </c>
      <c r="B40" s="85" t="s">
        <v>210</v>
      </c>
      <c r="C40" s="86">
        <v>77</v>
      </c>
      <c r="E40" s="110"/>
      <c r="F40" s="110"/>
      <c r="G40" s="110"/>
      <c r="H40" s="110"/>
      <c r="I40" s="110"/>
      <c r="J40" s="110"/>
    </row>
    <row r="41" spans="1:11" x14ac:dyDescent="0.3">
      <c r="B41" s="85" t="s">
        <v>211</v>
      </c>
      <c r="C41" s="86">
        <v>186.8</v>
      </c>
      <c r="E41" s="110"/>
      <c r="F41" s="110"/>
      <c r="G41" s="110"/>
      <c r="H41" s="110"/>
      <c r="I41" s="110"/>
      <c r="J41" s="110"/>
    </row>
    <row r="42" spans="1:11" x14ac:dyDescent="0.3">
      <c r="A42" s="17" t="s">
        <v>222</v>
      </c>
      <c r="B42" s="85" t="s">
        <v>212</v>
      </c>
      <c r="C42" s="86">
        <v>68.2</v>
      </c>
      <c r="E42" s="110"/>
      <c r="F42" s="110"/>
      <c r="G42" s="110"/>
      <c r="H42" s="110"/>
      <c r="I42" s="110"/>
      <c r="J42" s="110"/>
    </row>
    <row r="43" spans="1:11" ht="43.2" x14ac:dyDescent="0.3">
      <c r="A43" s="2" t="s">
        <v>387</v>
      </c>
      <c r="B43" s="85" t="s">
        <v>213</v>
      </c>
      <c r="C43" s="86">
        <v>21.8</v>
      </c>
      <c r="E43" s="110"/>
      <c r="F43" s="110"/>
      <c r="G43" s="110"/>
      <c r="H43" s="110"/>
      <c r="I43" s="110"/>
      <c r="J43" s="110"/>
    </row>
    <row r="44" spans="1:11" x14ac:dyDescent="0.3">
      <c r="B44" s="85" t="s">
        <v>214</v>
      </c>
      <c r="C44" s="86">
        <v>10.4</v>
      </c>
      <c r="E44" s="17" t="s">
        <v>227</v>
      </c>
    </row>
    <row r="45" spans="1:11" x14ac:dyDescent="0.3">
      <c r="A45" s="17" t="s">
        <v>228</v>
      </c>
      <c r="B45" s="85" t="s">
        <v>215</v>
      </c>
      <c r="C45" s="86">
        <v>9</v>
      </c>
      <c r="E45" t="s">
        <v>233</v>
      </c>
      <c r="F45" t="s">
        <v>230</v>
      </c>
    </row>
    <row r="46" spans="1:11" x14ac:dyDescent="0.3">
      <c r="A46" t="s">
        <v>327</v>
      </c>
      <c r="B46" s="85" t="s">
        <v>216</v>
      </c>
      <c r="C46" s="86">
        <v>51.2</v>
      </c>
      <c r="E46" s="92">
        <v>41487</v>
      </c>
      <c r="F46">
        <v>-1</v>
      </c>
    </row>
    <row r="47" spans="1:11" x14ac:dyDescent="0.3">
      <c r="B47" s="85" t="s">
        <v>217</v>
      </c>
      <c r="C47" s="86">
        <v>27</v>
      </c>
      <c r="E47" s="92">
        <v>41122</v>
      </c>
      <c r="F47">
        <v>-2</v>
      </c>
    </row>
    <row r="48" spans="1:11" x14ac:dyDescent="0.3">
      <c r="B48" s="85" t="s">
        <v>218</v>
      </c>
      <c r="C48" s="86">
        <v>66.400000000000006</v>
      </c>
    </row>
    <row r="49" spans="1:11" x14ac:dyDescent="0.3">
      <c r="B49" s="85" t="s">
        <v>219</v>
      </c>
      <c r="C49" s="87">
        <v>49.8</v>
      </c>
    </row>
    <row r="50" spans="1:11" x14ac:dyDescent="0.3">
      <c r="B50" s="8" t="s">
        <v>81</v>
      </c>
      <c r="C50" s="17">
        <f>SUM(C40:C49)</f>
        <v>567.59999999999991</v>
      </c>
    </row>
    <row r="58" spans="1:11" x14ac:dyDescent="0.3">
      <c r="B58" s="88" t="s">
        <v>174</v>
      </c>
      <c r="C58" s="89"/>
      <c r="D58" s="89"/>
      <c r="E58" s="89"/>
      <c r="F58" s="89"/>
      <c r="G58" s="89"/>
      <c r="H58" s="89"/>
      <c r="I58" s="89"/>
      <c r="J58" s="89"/>
      <c r="K58" s="89"/>
    </row>
    <row r="60" spans="1:11" x14ac:dyDescent="0.3">
      <c r="B60" s="8" t="s">
        <v>207</v>
      </c>
      <c r="E60" s="17" t="s">
        <v>223</v>
      </c>
    </row>
    <row r="61" spans="1:11" x14ac:dyDescent="0.3">
      <c r="A61" s="17" t="s">
        <v>220</v>
      </c>
      <c r="B61" s="2" t="s">
        <v>328</v>
      </c>
      <c r="C61" t="s">
        <v>208</v>
      </c>
      <c r="E61" t="s">
        <v>224</v>
      </c>
      <c r="F61" t="s">
        <v>225</v>
      </c>
    </row>
    <row r="62" spans="1:11" ht="43.2" x14ac:dyDescent="0.3">
      <c r="A62" s="2" t="s">
        <v>234</v>
      </c>
      <c r="B62" s="85" t="s">
        <v>211</v>
      </c>
      <c r="C62" s="86">
        <v>30.7</v>
      </c>
      <c r="E62" s="50">
        <v>41018</v>
      </c>
      <c r="F62">
        <v>135.79</v>
      </c>
    </row>
    <row r="63" spans="1:11" x14ac:dyDescent="0.3">
      <c r="B63" s="85" t="s">
        <v>212</v>
      </c>
      <c r="C63" s="86">
        <v>183.2</v>
      </c>
      <c r="E63" s="50">
        <v>41375</v>
      </c>
      <c r="F63">
        <v>135.5</v>
      </c>
    </row>
    <row r="64" spans="1:11" x14ac:dyDescent="0.3">
      <c r="B64" s="85" t="s">
        <v>214</v>
      </c>
      <c r="C64" s="86">
        <v>3.4</v>
      </c>
      <c r="E64" s="50">
        <v>41745</v>
      </c>
      <c r="F64">
        <v>140.09</v>
      </c>
    </row>
    <row r="65" spans="1:6" x14ac:dyDescent="0.3">
      <c r="A65" s="17" t="s">
        <v>222</v>
      </c>
      <c r="B65" s="90" t="s">
        <v>217</v>
      </c>
      <c r="C65" s="91">
        <v>61.1</v>
      </c>
    </row>
    <row r="66" spans="1:6" ht="43.2" x14ac:dyDescent="0.3">
      <c r="A66" s="48" t="s">
        <v>221</v>
      </c>
    </row>
    <row r="67" spans="1:6" x14ac:dyDescent="0.3">
      <c r="A67" s="17" t="s">
        <v>228</v>
      </c>
      <c r="B67" s="2" t="s">
        <v>329</v>
      </c>
      <c r="C67" t="s">
        <v>208</v>
      </c>
      <c r="E67" s="17" t="s">
        <v>227</v>
      </c>
    </row>
    <row r="68" spans="1:6" x14ac:dyDescent="0.3">
      <c r="A68" t="s">
        <v>231</v>
      </c>
      <c r="B68" s="85" t="s">
        <v>211</v>
      </c>
      <c r="C68" s="86">
        <v>17</v>
      </c>
      <c r="E68" t="s">
        <v>229</v>
      </c>
      <c r="F68" t="s">
        <v>230</v>
      </c>
    </row>
    <row r="69" spans="1:6" x14ac:dyDescent="0.3">
      <c r="B69" s="85" t="s">
        <v>213</v>
      </c>
      <c r="C69" s="86">
        <v>17</v>
      </c>
      <c r="E69" s="92">
        <v>41487</v>
      </c>
      <c r="F69">
        <v>-3.9</v>
      </c>
    </row>
    <row r="70" spans="1:6" x14ac:dyDescent="0.3">
      <c r="B70" s="85" t="s">
        <v>214</v>
      </c>
      <c r="C70" s="86">
        <v>64.7</v>
      </c>
      <c r="E70" s="92">
        <v>41122</v>
      </c>
      <c r="F70">
        <v>0.5</v>
      </c>
    </row>
    <row r="71" spans="1:6" x14ac:dyDescent="0.3">
      <c r="B71" s="85" t="s">
        <v>217</v>
      </c>
      <c r="C71" s="86">
        <v>74.599999999999994</v>
      </c>
    </row>
    <row r="72" spans="1:6" x14ac:dyDescent="0.3">
      <c r="B72" s="90" t="s">
        <v>218</v>
      </c>
      <c r="C72" s="91">
        <v>17</v>
      </c>
    </row>
    <row r="74" spans="1:6" x14ac:dyDescent="0.3">
      <c r="B74" s="167">
        <v>2012</v>
      </c>
      <c r="E74" s="167">
        <v>2013</v>
      </c>
    </row>
    <row r="75" spans="1:6" x14ac:dyDescent="0.3">
      <c r="B75" s="114" t="s">
        <v>330</v>
      </c>
      <c r="C75" s="14" t="s">
        <v>331</v>
      </c>
      <c r="E75" s="114" t="s">
        <v>330</v>
      </c>
      <c r="F75" s="14" t="s">
        <v>331</v>
      </c>
    </row>
    <row r="76" spans="1:6" x14ac:dyDescent="0.3">
      <c r="B76" s="148" t="s">
        <v>226</v>
      </c>
      <c r="C76" s="86">
        <f>SUM(Table31[Rivers and Streams (Miles)])+SUM(Table32[Rivers and Streams (Miles)])</f>
        <v>468.7</v>
      </c>
      <c r="E76" s="148" t="s">
        <v>226</v>
      </c>
      <c r="F76" s="86"/>
    </row>
    <row r="77" spans="1:6" x14ac:dyDescent="0.3">
      <c r="B77" s="148" t="s">
        <v>232</v>
      </c>
      <c r="C77" s="86">
        <v>135.79</v>
      </c>
      <c r="E77" s="148" t="s">
        <v>232</v>
      </c>
      <c r="F77" s="86">
        <f>F63</f>
        <v>135.5</v>
      </c>
    </row>
    <row r="78" spans="1:6" x14ac:dyDescent="0.3">
      <c r="B78" s="148" t="s">
        <v>227</v>
      </c>
      <c r="C78" s="86">
        <v>0.5</v>
      </c>
      <c r="E78" s="148" t="s">
        <v>227</v>
      </c>
      <c r="F78" s="86">
        <f>F69</f>
        <v>-3.9</v>
      </c>
    </row>
    <row r="79" spans="1:6" x14ac:dyDescent="0.3">
      <c r="B79"/>
    </row>
  </sheetData>
  <hyperlinks>
    <hyperlink ref="B4" r:id="rId1"/>
    <hyperlink ref="B5" r:id="rId2"/>
    <hyperlink ref="B6" r:id="rId3" display="https://www.deq.idaho.gov/water-quality/surface-water/monitoring-assessment/integrated-report.aspx"/>
    <hyperlink ref="B10" r:id="rId4"/>
    <hyperlink ref="B40" r:id="rId5" display="javascript: newWindow = openWin( 'http://iaspub.epa.gov/tmdl_waters10/attains_watershed.waterslist_by_causes?p_state=ID&amp;p_huc=17040204&amp;p_cause_name=OTHER%20FLOW%20REGIME%20ALTERATIONS&amp;p_cycle=2012',%20'Definition',%20'width=640,height=400,toolbar=1,location=1,directories=0,status=1,menuBar=1,scrollBars=1,resizable=1'%20);%20newWindow.focus()"/>
    <hyperlink ref="B41" r:id="rId6" display="javascript: newWindow = openWin( 'http://iaspub.epa.gov/tmdl_waters10/attains_watershed.waterslist_by_causes?p_state=ID&amp;p_huc=17040204&amp;p_cause_name=SEDIMENTATION/SILTATION&amp;p_cycle=2012',%20'Definition',%20'width=640,height=400,toolbar=1,location=1,directories=0,status=1,menuBar=1,scrollBars=1,resizable=1'%20);%20newWindow.focus()"/>
    <hyperlink ref="B42" r:id="rId7" display="javascript: newWindow = openWin( 'http://iaspub.epa.gov/tmdl_waters10/attains_watershed.waterslist_by_causes?p_state=ID&amp;p_huc=17040204&amp;p_cause_name=TEMPERATURE,%20WATER&amp;p_cycle=2012',%20'Definition',%20'width=640,height=400,toolbar=1,location=1,directories=0,status=1,menuBar=1,scrollBars=1,resizable=1'%20);%20newWindow.focus()"/>
    <hyperlink ref="B43" r:id="rId8" display="javascript: newWindow = openWin( 'http://iaspub.epa.gov/tmdl_waters10/attains_watershed.waterslist_by_causes?p_state=ID&amp;p_huc=17040204&amp;p_cause_name=LOW%20FLOW%20ALTERATIONS&amp;p_cycle=2012',%20'Definition',%20'width=640,height=400,toolbar=1,location=1,directories=0,status=1,menuBar=1,scrollBars=1,resizable=1'%20);%20newWindow.focus()"/>
    <hyperlink ref="B44" r:id="rId9" display="javascript: newWindow = openWin( 'http://iaspub.epa.gov/tmdl_waters10/attains_watershed.waterslist_by_causes?p_state=ID&amp;p_huc=17040204&amp;p_cause_name=ESCHERICHIA%20COLI%20(E.%20COLI)&amp;p_cycle=2012',%20'Definition',%20'width=640,height=400,toolbar=1,location=1,directories=0,status=1,menuBar=1,scrollBars=1,resizable=1'%20);%20newWindow.focus()"/>
    <hyperlink ref="B45" r:id="rId10" display="javascript: newWindow = openWin( 'http://iaspub.epa.gov/tmdl_waters10/attains_watershed.waterslist_by_causes?p_state=ID&amp;p_huc=17040204&amp;p_cause_name=NITROGEN,%20NITRATE&amp;p_cycle=2012',%20'Definition',%20'width=640,height=400,toolbar=1,location=1,directories=0,status=1,menuBar=1,scrollBars=1,resizable=1'%20);%20newWindow.focus()"/>
    <hyperlink ref="B46" r:id="rId11" display="javascript: newWindow = openWin( 'http://iaspub.epa.gov/tmdl_waters10/attains_watershed.waterslist_by_causes?p_state=ID&amp;p_huc=17040204&amp;p_cause_name=PHYSICAL%20SUBSTRATE%20HABITAT%20ALTERATIONS&amp;p_cycle=2012',%20'Definition',%20'width=640,height=400,toolbar=1,location=1,directories=0,status=1,menuBar=1,scrollBars=1,resizable=1'%20);%20newWindow.focus()"/>
    <hyperlink ref="B47" r:id="rId12" display="javascript: newWindow = openWin( 'http://iaspub.epa.gov/tmdl_waters10/attains_watershed.waterslist_by_causes?p_state=ID&amp;p_huc=17040204&amp;p_cause_name=COMBINED%20BIOTA/HABITAT%20BIOASSESSMENTS&amp;p_cycle=2012',%20'Definition',%20'width=640,height=400,toolbar=1,location=1,directories=0,status=1,menuBar=1,scrollBars=1,resizable=1'%20);%20newWindow.focus()"/>
    <hyperlink ref="B48" r:id="rId13" display="javascript: newWindow = openWin( 'http://iaspub.epa.gov/tmdl_waters10/attains_watershed.waterslist_by_causes?p_state=ID&amp;p_huc=17040204&amp;p_cause_name=PHOSPHORUS,%20TOTAL&amp;p_cycle=2012',%20'Definition',%20'width=640,height=400,toolbar=1,location=1,directories=0,status=1,menuBar=1,scrollBars=1,resizable=1'%20);%20newWindow.focus()"/>
    <hyperlink ref="B49" r:id="rId14" display="javascript: newWindow = openWin( 'http://iaspub.epa.gov/tmdl_waters10/attains_watershed.waterslist_by_causes?p_state=ID&amp;p_huc=17040204&amp;p_cause_name=FECAL%20COLIFORM&amp;p_cycle=2012',%20'Definition',%20'width=640,height=400,toolbar=1,location=1,directories=0,status=1,menuBar=1,scrollBars=1,resizable=1'%20);%20newWindow.focus()"/>
    <hyperlink ref="B62" r:id="rId15" display="javascript: newWindow = openWin( 'http://iaspub.epa.gov/tmdl_waters10/attains_watershed.waterslist_by_causes?p_state=ID&amp;p_huc=17040202&amp;p_cause_name=SEDIMENTATION/SILTATION&amp;p_cycle=2012',%20'Definition',%20'width=640,height=400,toolbar=1,location=1,directories=0,status=1,menuBar=1,scrollBars=1,resizable=1'%20);%20newWindow.focus()"/>
    <hyperlink ref="B63" r:id="rId16" display="javascript: newWindow = openWin( 'http://iaspub.epa.gov/tmdl_waters10/attains_watershed.waterslist_by_causes?p_state=ID&amp;p_huc=17040202&amp;p_cause_name=TEMPERATURE,%20WATER&amp;p_cycle=2012',%20'Definition',%20'width=640,height=400,toolbar=1,location=1,directories=0,status=1,menuBar=1,scrollBars=1,resizable=1'%20);%20newWindow.focus()"/>
    <hyperlink ref="B64" r:id="rId17" display="javascript: newWindow = openWin( 'http://iaspub.epa.gov/tmdl_waters10/attains_watershed.waterslist_by_causes?p_state=ID&amp;p_huc=17040202&amp;p_cause_name=ESCHERICHIA%20COLI%20(E.%20COLI)&amp;p_cycle=2012',%20'Definition',%20'width=640,height=400,toolbar=1,location=1,directories=0,status=1,menuBar=1,scrollBars=1,resizable=1'%20);%20newWindow.focus()"/>
    <hyperlink ref="B65" r:id="rId18" display="javascript: newWindow = openWin( 'http://iaspub.epa.gov/tmdl_waters10/attains_watershed.waterslist_by_causes?p_state=ID&amp;p_huc=17040202&amp;p_cause_name=COMBINED%20BIOTA/HABITAT%20BIOASSESSMENTS&amp;p_cycle=2012',%20'Definition',%20'width=640,height=400,toolbar=1,location=1,directories=0,status=1,menuBar=1,scrollBars=1,resizable=1'%20);%20newWindow.focus()"/>
    <hyperlink ref="B68" r:id="rId19" display="javascript: newWindow = openWin( 'http://iaspub.epa.gov/tmdl_waters10/attains_watershed.waterslist_by_causes?p_state=ID&amp;p_huc=17040203&amp;p_cause_name=SEDIMENTATION/SILTATION&amp;p_cycle=2012',%20'Definition',%20'width=640,height=400,toolbar=1,location=1,directories=0,status=1,menuBar=1,scrollBars=1,resizable=1'%20);%20newWindow.focus()"/>
    <hyperlink ref="B69" r:id="rId20" display="javascript: newWindow = openWin( 'http://iaspub.epa.gov/tmdl_waters10/attains_watershed.waterslist_by_causes?p_state=ID&amp;p_huc=17040203&amp;p_cause_name=LOW%20FLOW%20ALTERATIONS&amp;p_cycle=2012',%20'Definition',%20'width=640,height=400,toolbar=1,location=1,directories=0,status=1,menuBar=1,scrollBars=1,resizable=1'%20);%20newWindow.focus()"/>
    <hyperlink ref="B70" r:id="rId21" display="javascript: newWindow = openWin( 'http://iaspub.epa.gov/tmdl_waters10/attains_watershed.waterslist_by_causes?p_state=ID&amp;p_huc=17040203&amp;p_cause_name=ESCHERICHIA%20COLI%20(E.%20COLI)&amp;p_cycle=2012',%20'Definition',%20'width=640,height=400,toolbar=1,location=1,directories=0,status=1,menuBar=1,scrollBars=1,resizable=1'%20);%20newWindow.focus()"/>
    <hyperlink ref="B71" r:id="rId22" display="javascript: newWindow = openWin( 'http://iaspub.epa.gov/tmdl_waters10/attains_watershed.waterslist_by_causes?p_state=ID&amp;p_huc=17040203&amp;p_cause_name=COMBINED%20BIOTA/HABITAT%20BIOASSESSMENTS&amp;p_cycle=2012',%20'Definition',%20'width=640,height=400,toolbar=1,location=1,directories=0,status=1,menuBar=1,scrollBars=1,resizable=1'%20);%20newWindow.focus()"/>
    <hyperlink ref="B72" r:id="rId23" display="javascript: newWindow = openWin( 'http://iaspub.epa.gov/tmdl_waters10/attains_watershed.waterslist_by_causes?p_state=ID&amp;p_huc=17040203&amp;p_cause_name=PHOSPHORUS,%20TOTAL&amp;p_cycle=2012',%20'Definition',%20'width=640,height=400,toolbar=1,location=1,directories=0,status=1,menuBar=1,scrollBars=1,resizable=1'%20);%20newWindow.focus()"/>
    <hyperlink ref="B7" r:id="rId24"/>
  </hyperlinks>
  <pageMargins left="0.7" right="0.7" top="0.75" bottom="0.75" header="0.3" footer="0.3"/>
  <pageSetup orientation="portrait" r:id="rId25"/>
  <drawing r:id="rId26"/>
  <tableParts count="7">
    <tablePart r:id="rId27"/>
    <tablePart r:id="rId28"/>
    <tablePart r:id="rId29"/>
    <tablePart r:id="rId30"/>
    <tablePart r:id="rId31"/>
    <tablePart r:id="rId32"/>
    <tablePart r:id="rId3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Normal="100" workbookViewId="0"/>
  </sheetViews>
  <sheetFormatPr defaultRowHeight="14.4" x14ac:dyDescent="0.3"/>
  <cols>
    <col min="1" max="1" width="33.109375" customWidth="1"/>
    <col min="2" max="2" width="50.6640625" style="2" customWidth="1"/>
    <col min="4" max="4" width="13.5546875" customWidth="1"/>
  </cols>
  <sheetData>
    <row r="1" spans="1:4" ht="42" x14ac:dyDescent="0.3">
      <c r="A1" s="108" t="s">
        <v>280</v>
      </c>
      <c r="B1" s="149" t="s">
        <v>136</v>
      </c>
    </row>
    <row r="2" spans="1:4" x14ac:dyDescent="0.3">
      <c r="A2" s="10"/>
      <c r="B2" s="8"/>
    </row>
    <row r="3" spans="1:4" ht="62.4" x14ac:dyDescent="0.3">
      <c r="A3" s="143" t="s">
        <v>10</v>
      </c>
      <c r="B3" s="116" t="s">
        <v>321</v>
      </c>
    </row>
    <row r="4" spans="1:4" ht="15.6" x14ac:dyDescent="0.3">
      <c r="A4" s="143" t="s">
        <v>9</v>
      </c>
      <c r="B4" s="150" t="s">
        <v>153</v>
      </c>
    </row>
    <row r="5" spans="1:4" ht="46.8" x14ac:dyDescent="0.3">
      <c r="A5" s="143" t="s">
        <v>14</v>
      </c>
      <c r="B5" s="146" t="s">
        <v>322</v>
      </c>
    </row>
    <row r="6" spans="1:4" ht="15.6" x14ac:dyDescent="0.3">
      <c r="A6" s="145" t="s">
        <v>8</v>
      </c>
      <c r="B6" s="120" t="s">
        <v>11</v>
      </c>
    </row>
    <row r="7" spans="1:4" ht="31.2" x14ac:dyDescent="0.3">
      <c r="A7" s="145" t="s">
        <v>15</v>
      </c>
      <c r="B7" s="120" t="s">
        <v>364</v>
      </c>
    </row>
    <row r="8" spans="1:4" ht="93.6" x14ac:dyDescent="0.3">
      <c r="A8" s="145" t="s">
        <v>0</v>
      </c>
      <c r="B8" s="120" t="s">
        <v>323</v>
      </c>
    </row>
    <row r="9" spans="1:4" ht="62.4" x14ac:dyDescent="0.3">
      <c r="A9" s="143" t="s">
        <v>12</v>
      </c>
      <c r="B9" s="120" t="s">
        <v>246</v>
      </c>
    </row>
    <row r="10" spans="1:4" ht="15.6" x14ac:dyDescent="0.3">
      <c r="A10" s="143" t="s">
        <v>16</v>
      </c>
      <c r="B10" s="146" t="s">
        <v>19</v>
      </c>
    </row>
    <row r="11" spans="1:4" ht="15.6" x14ac:dyDescent="0.3">
      <c r="A11" s="143" t="s">
        <v>17</v>
      </c>
      <c r="B11" s="122">
        <v>42073</v>
      </c>
    </row>
    <row r="13" spans="1:4" x14ac:dyDescent="0.3">
      <c r="B13" s="2" t="s">
        <v>168</v>
      </c>
      <c r="C13" s="50" t="s">
        <v>154</v>
      </c>
      <c r="D13" t="s">
        <v>155</v>
      </c>
    </row>
    <row r="14" spans="1:4" x14ac:dyDescent="0.3">
      <c r="B14" s="10" t="s">
        <v>144</v>
      </c>
      <c r="C14" s="49">
        <v>0.64</v>
      </c>
    </row>
    <row r="15" spans="1:4" x14ac:dyDescent="0.3">
      <c r="B15" s="10" t="s">
        <v>145</v>
      </c>
      <c r="C15" s="49">
        <v>0.6</v>
      </c>
    </row>
    <row r="16" spans="1:4" x14ac:dyDescent="0.3">
      <c r="B16" s="10" t="s">
        <v>50</v>
      </c>
      <c r="C16" s="49">
        <v>0.5</v>
      </c>
    </row>
    <row r="17" spans="2:3" x14ac:dyDescent="0.3">
      <c r="B17" s="10" t="s">
        <v>51</v>
      </c>
      <c r="C17" s="49">
        <v>0.48</v>
      </c>
    </row>
    <row r="18" spans="2:3" x14ac:dyDescent="0.3">
      <c r="B18" s="8" t="s">
        <v>292</v>
      </c>
      <c r="C18" s="49"/>
    </row>
  </sheetData>
  <hyperlinks>
    <hyperlink ref="B4" r:id="rId1"/>
  </hyperlinks>
  <pageMargins left="0.7" right="0.7" top="0.75" bottom="0.75" header="0.3" footer="0.3"/>
  <pageSetup orientation="portrait"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heetViews>
  <sheetFormatPr defaultRowHeight="14.4" x14ac:dyDescent="0.3"/>
  <cols>
    <col min="1" max="1" width="33.109375" customWidth="1"/>
    <col min="2" max="2" width="50.6640625" style="2" customWidth="1"/>
  </cols>
  <sheetData>
    <row r="1" spans="1:11" ht="21" x14ac:dyDescent="0.4">
      <c r="A1" s="108" t="s">
        <v>280</v>
      </c>
      <c r="B1" s="109" t="s">
        <v>137</v>
      </c>
    </row>
    <row r="2" spans="1:11" x14ac:dyDescent="0.3">
      <c r="A2" s="10"/>
      <c r="B2" s="8"/>
    </row>
    <row r="3" spans="1:11" ht="15.6" x14ac:dyDescent="0.3">
      <c r="A3" s="115" t="s">
        <v>10</v>
      </c>
      <c r="B3" s="132" t="s">
        <v>271</v>
      </c>
    </row>
    <row r="4" spans="1:11" ht="15.6" x14ac:dyDescent="0.3">
      <c r="A4" s="115" t="s">
        <v>9</v>
      </c>
      <c r="B4" s="123"/>
    </row>
    <row r="5" spans="1:11" ht="46.8" x14ac:dyDescent="0.3">
      <c r="A5" s="115" t="s">
        <v>14</v>
      </c>
      <c r="B5" s="121" t="s">
        <v>320</v>
      </c>
    </row>
    <row r="6" spans="1:11" ht="15.6" x14ac:dyDescent="0.3">
      <c r="A6" s="118" t="s">
        <v>8</v>
      </c>
      <c r="B6" s="119" t="s">
        <v>11</v>
      </c>
    </row>
    <row r="7" spans="1:11" ht="15.6" x14ac:dyDescent="0.3">
      <c r="A7" s="118" t="s">
        <v>15</v>
      </c>
      <c r="B7" s="119" t="s">
        <v>247</v>
      </c>
    </row>
    <row r="8" spans="1:11" ht="46.8" x14ac:dyDescent="0.3">
      <c r="A8" s="118" t="s">
        <v>0</v>
      </c>
      <c r="B8" s="120" t="s">
        <v>319</v>
      </c>
    </row>
    <row r="9" spans="1:11" ht="62.4" x14ac:dyDescent="0.3">
      <c r="A9" s="115" t="s">
        <v>12</v>
      </c>
      <c r="B9" s="121" t="s">
        <v>318</v>
      </c>
    </row>
    <row r="10" spans="1:11" ht="15.6" x14ac:dyDescent="0.3">
      <c r="A10" s="115" t="s">
        <v>16</v>
      </c>
      <c r="B10" s="121" t="s">
        <v>84</v>
      </c>
    </row>
    <row r="11" spans="1:11" ht="15.6" x14ac:dyDescent="0.3">
      <c r="A11" s="115" t="s">
        <v>17</v>
      </c>
      <c r="B11" s="121" t="s">
        <v>84</v>
      </c>
    </row>
    <row r="14" spans="1:11" x14ac:dyDescent="0.3">
      <c r="B14" s="12" t="s">
        <v>272</v>
      </c>
      <c r="C14" t="s">
        <v>28</v>
      </c>
      <c r="D14" s="13" t="s">
        <v>20</v>
      </c>
      <c r="E14" s="13" t="s">
        <v>21</v>
      </c>
      <c r="F14" s="13" t="s">
        <v>22</v>
      </c>
      <c r="G14" s="13" t="s">
        <v>23</v>
      </c>
      <c r="H14" s="13" t="s">
        <v>24</v>
      </c>
      <c r="I14" s="13" t="s">
        <v>25</v>
      </c>
      <c r="J14" s="13" t="s">
        <v>26</v>
      </c>
      <c r="K14" s="14" t="s">
        <v>27</v>
      </c>
    </row>
    <row r="15" spans="1:11" x14ac:dyDescent="0.3">
      <c r="B15" s="15" t="s">
        <v>144</v>
      </c>
      <c r="C15" s="16"/>
      <c r="D15" s="16"/>
      <c r="E15" s="16"/>
      <c r="F15" s="16"/>
      <c r="G15" s="16"/>
      <c r="H15" s="16"/>
      <c r="I15" s="16"/>
    </row>
    <row r="16" spans="1:11" x14ac:dyDescent="0.3">
      <c r="B16" s="15" t="s">
        <v>145</v>
      </c>
      <c r="C16" s="16"/>
      <c r="D16" s="16"/>
      <c r="E16" s="16"/>
      <c r="F16" s="16"/>
      <c r="G16" s="16"/>
      <c r="H16" s="16"/>
      <c r="I16" s="16"/>
    </row>
    <row r="17" spans="2:11" x14ac:dyDescent="0.3">
      <c r="B17" s="15" t="s">
        <v>235</v>
      </c>
      <c r="C17" s="16"/>
      <c r="D17" s="16"/>
      <c r="E17" s="16"/>
      <c r="F17" s="16"/>
      <c r="G17" s="16"/>
      <c r="H17" s="16"/>
      <c r="I17" s="16"/>
    </row>
    <row r="18" spans="2:11" x14ac:dyDescent="0.3">
      <c r="B18" s="15" t="s">
        <v>236</v>
      </c>
      <c r="C18" s="16"/>
      <c r="D18" s="16"/>
      <c r="E18" s="16"/>
      <c r="F18" s="16"/>
      <c r="G18" s="16"/>
      <c r="H18" s="16"/>
      <c r="I18" s="16"/>
    </row>
    <row r="19" spans="2:11" x14ac:dyDescent="0.3">
      <c r="B19" s="15" t="s">
        <v>292</v>
      </c>
      <c r="C19" s="105"/>
      <c r="D19" s="105"/>
      <c r="E19" s="105"/>
      <c r="F19" s="105"/>
      <c r="G19" s="105"/>
      <c r="H19" s="105"/>
      <c r="I19" s="105"/>
    </row>
    <row r="20" spans="2:11" x14ac:dyDescent="0.3">
      <c r="B20" s="172" t="s">
        <v>410</v>
      </c>
      <c r="C20" s="105"/>
      <c r="D20" s="105"/>
      <c r="E20" s="105"/>
      <c r="F20" s="105"/>
      <c r="G20" s="105"/>
      <c r="H20" s="105"/>
      <c r="I20" s="105"/>
    </row>
    <row r="22" spans="2:11" x14ac:dyDescent="0.3">
      <c r="B22" s="12" t="s">
        <v>248</v>
      </c>
      <c r="C22" t="s">
        <v>28</v>
      </c>
      <c r="D22" s="13" t="s">
        <v>20</v>
      </c>
      <c r="E22" s="13" t="s">
        <v>21</v>
      </c>
      <c r="F22" s="13" t="s">
        <v>22</v>
      </c>
      <c r="G22" s="13" t="s">
        <v>23</v>
      </c>
      <c r="H22" s="13" t="s">
        <v>24</v>
      </c>
      <c r="I22" s="13" t="s">
        <v>25</v>
      </c>
      <c r="J22" s="13" t="s">
        <v>26</v>
      </c>
      <c r="K22" s="14" t="s">
        <v>27</v>
      </c>
    </row>
    <row r="23" spans="2:11" x14ac:dyDescent="0.3">
      <c r="B23" s="15" t="s">
        <v>144</v>
      </c>
      <c r="C23" s="16"/>
      <c r="D23" s="16"/>
      <c r="E23" s="16"/>
      <c r="F23" s="16"/>
      <c r="G23" s="16"/>
      <c r="H23" s="16"/>
      <c r="I23" s="16"/>
    </row>
    <row r="24" spans="2:11" x14ac:dyDescent="0.3">
      <c r="B24" s="15" t="s">
        <v>145</v>
      </c>
      <c r="C24" s="16"/>
      <c r="D24" s="16"/>
      <c r="E24" s="16"/>
      <c r="F24" s="16"/>
      <c r="G24" s="16"/>
      <c r="H24" s="16"/>
      <c r="I24" s="16"/>
    </row>
    <row r="25" spans="2:11" x14ac:dyDescent="0.3">
      <c r="B25" s="15" t="s">
        <v>235</v>
      </c>
      <c r="C25" s="16"/>
      <c r="D25" s="16"/>
      <c r="E25" s="16"/>
      <c r="F25" s="16"/>
      <c r="G25" s="16"/>
      <c r="H25" s="16"/>
      <c r="I25" s="16"/>
    </row>
    <row r="26" spans="2:11" x14ac:dyDescent="0.3">
      <c r="B26" s="15" t="s">
        <v>236</v>
      </c>
      <c r="C26" s="16"/>
      <c r="D26" s="16"/>
      <c r="E26" s="16"/>
      <c r="F26" s="16"/>
      <c r="G26" s="16"/>
      <c r="H26" s="16"/>
      <c r="I26" s="16"/>
    </row>
    <row r="27" spans="2:11" x14ac:dyDescent="0.3">
      <c r="B27" s="15" t="s">
        <v>292</v>
      </c>
      <c r="C27" s="105"/>
      <c r="D27" s="105"/>
      <c r="E27" s="105"/>
      <c r="F27" s="105"/>
      <c r="G27" s="105"/>
      <c r="H27" s="105"/>
      <c r="I27" s="105"/>
    </row>
    <row r="28" spans="2:11" x14ac:dyDescent="0.3">
      <c r="B28" s="15" t="s">
        <v>410</v>
      </c>
      <c r="C28" s="16"/>
      <c r="D28" s="16"/>
      <c r="E28" s="16"/>
      <c r="F28" s="16"/>
      <c r="G28" s="16"/>
      <c r="H28" s="16"/>
      <c r="I28" s="16"/>
    </row>
    <row r="30" spans="2:11" x14ac:dyDescent="0.3">
      <c r="B30" s="12" t="s">
        <v>409</v>
      </c>
      <c r="C30" t="s">
        <v>28</v>
      </c>
      <c r="D30" s="13" t="s">
        <v>20</v>
      </c>
      <c r="E30" s="13" t="s">
        <v>21</v>
      </c>
      <c r="F30" s="13" t="s">
        <v>22</v>
      </c>
      <c r="G30" s="13" t="s">
        <v>23</v>
      </c>
      <c r="H30" s="13" t="s">
        <v>24</v>
      </c>
      <c r="I30" s="13" t="s">
        <v>25</v>
      </c>
      <c r="J30" s="13" t="s">
        <v>26</v>
      </c>
      <c r="K30" s="14" t="s">
        <v>27</v>
      </c>
    </row>
    <row r="31" spans="2:11" x14ac:dyDescent="0.3">
      <c r="B31" s="15" t="s">
        <v>144</v>
      </c>
      <c r="C31" s="16"/>
      <c r="D31" s="16"/>
      <c r="E31" s="16"/>
      <c r="F31" s="16"/>
      <c r="G31" s="16"/>
      <c r="H31" s="16"/>
      <c r="I31" s="16"/>
    </row>
    <row r="32" spans="2:11" x14ac:dyDescent="0.3">
      <c r="B32" s="15" t="s">
        <v>145</v>
      </c>
      <c r="C32" s="16"/>
      <c r="D32" s="16"/>
      <c r="E32" s="16"/>
      <c r="F32" s="16"/>
      <c r="G32" s="16"/>
      <c r="H32" s="16"/>
      <c r="I32" s="16"/>
    </row>
    <row r="33" spans="2:9" x14ac:dyDescent="0.3">
      <c r="B33" s="15" t="s">
        <v>235</v>
      </c>
      <c r="C33" s="16"/>
      <c r="D33" s="16"/>
      <c r="E33" s="16"/>
      <c r="F33" s="16"/>
      <c r="G33" s="16"/>
      <c r="H33" s="16"/>
      <c r="I33" s="16"/>
    </row>
    <row r="34" spans="2:9" x14ac:dyDescent="0.3">
      <c r="B34" s="15" t="s">
        <v>236</v>
      </c>
      <c r="C34" s="16"/>
      <c r="D34" s="16"/>
      <c r="E34" s="16"/>
      <c r="F34" s="16"/>
      <c r="G34" s="16"/>
      <c r="H34" s="16"/>
      <c r="I34" s="16"/>
    </row>
    <row r="35" spans="2:9" x14ac:dyDescent="0.3">
      <c r="B35" s="15" t="s">
        <v>292</v>
      </c>
      <c r="C35" s="105"/>
      <c r="D35" s="105"/>
      <c r="E35" s="105"/>
      <c r="F35" s="105"/>
      <c r="G35" s="105"/>
      <c r="H35" s="105"/>
      <c r="I35" s="105"/>
    </row>
    <row r="36" spans="2:9" x14ac:dyDescent="0.3">
      <c r="B36" s="15" t="s">
        <v>410</v>
      </c>
      <c r="C36" s="16"/>
      <c r="D36" s="16"/>
      <c r="E36" s="16"/>
      <c r="F36" s="16"/>
      <c r="G36" s="16"/>
      <c r="H36" s="16"/>
      <c r="I36" s="16"/>
    </row>
  </sheetData>
  <pageMargins left="0.7" right="0.7" top="0.75" bottom="0.75" header="0.3" footer="0.3"/>
  <pageSetup orientation="portrait" r:id="rId1"/>
  <tableParts count="3">
    <tablePart r:id="rId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zoomScale="70" zoomScaleNormal="70" workbookViewId="0"/>
  </sheetViews>
  <sheetFormatPr defaultRowHeight="14.4" x14ac:dyDescent="0.3"/>
  <cols>
    <col min="1" max="1" width="33.109375" customWidth="1"/>
    <col min="2" max="2" width="50.6640625" style="2" customWidth="1"/>
    <col min="3" max="3" width="28.88671875" customWidth="1"/>
    <col min="4" max="4" width="17.33203125" customWidth="1"/>
    <col min="5" max="5" width="20.5546875" customWidth="1"/>
    <col min="6" max="6" width="29.6640625" customWidth="1"/>
    <col min="7" max="7" width="28.44140625" customWidth="1"/>
    <col min="8" max="8" width="45.109375" customWidth="1"/>
    <col min="9" max="9" width="36.88671875" customWidth="1"/>
  </cols>
  <sheetData>
    <row r="1" spans="1:5" ht="21" x14ac:dyDescent="0.4">
      <c r="A1" s="108" t="s">
        <v>280</v>
      </c>
      <c r="B1" s="109" t="s">
        <v>112</v>
      </c>
    </row>
    <row r="2" spans="1:5" x14ac:dyDescent="0.3">
      <c r="A2" s="10"/>
      <c r="B2" s="8"/>
    </row>
    <row r="3" spans="1:5" ht="31.2" x14ac:dyDescent="0.3">
      <c r="A3" s="115" t="s">
        <v>10</v>
      </c>
      <c r="B3" s="116" t="s">
        <v>300</v>
      </c>
    </row>
    <row r="4" spans="1:5" ht="31.2" x14ac:dyDescent="0.3">
      <c r="A4" s="115" t="s">
        <v>9</v>
      </c>
      <c r="B4" s="133" t="s">
        <v>113</v>
      </c>
    </row>
    <row r="5" spans="1:5" ht="31.2" x14ac:dyDescent="0.3">
      <c r="A5" s="115" t="s">
        <v>14</v>
      </c>
      <c r="B5" s="116" t="s">
        <v>267</v>
      </c>
    </row>
    <row r="6" spans="1:5" ht="15.6" x14ac:dyDescent="0.3">
      <c r="A6" s="118" t="s">
        <v>8</v>
      </c>
      <c r="B6" s="119" t="s">
        <v>4</v>
      </c>
    </row>
    <row r="7" spans="1:5" ht="15.6" x14ac:dyDescent="0.3">
      <c r="A7" s="118" t="s">
        <v>15</v>
      </c>
      <c r="B7" s="119" t="s">
        <v>38</v>
      </c>
    </row>
    <row r="8" spans="1:5" ht="15.6" x14ac:dyDescent="0.3">
      <c r="A8" s="118" t="s">
        <v>0</v>
      </c>
      <c r="B8" s="120" t="s">
        <v>124</v>
      </c>
    </row>
    <row r="9" spans="1:5" ht="156" x14ac:dyDescent="0.3">
      <c r="A9" s="115" t="s">
        <v>12</v>
      </c>
      <c r="B9" s="120" t="s">
        <v>301</v>
      </c>
    </row>
    <row r="10" spans="1:5" ht="15.6" x14ac:dyDescent="0.3">
      <c r="A10" s="115" t="s">
        <v>16</v>
      </c>
      <c r="B10" s="121" t="s">
        <v>19</v>
      </c>
    </row>
    <row r="11" spans="1:5" ht="15.6" x14ac:dyDescent="0.3">
      <c r="A11" s="115" t="s">
        <v>17</v>
      </c>
      <c r="B11" s="122">
        <v>42060</v>
      </c>
    </row>
    <row r="13" spans="1:5" x14ac:dyDescent="0.3">
      <c r="B13" s="8" t="s">
        <v>144</v>
      </c>
    </row>
    <row r="14" spans="1:5" x14ac:dyDescent="0.3">
      <c r="B14" s="2" t="s">
        <v>249</v>
      </c>
      <c r="C14" s="2" t="s">
        <v>28</v>
      </c>
      <c r="D14" t="s">
        <v>20</v>
      </c>
      <c r="E14" t="s">
        <v>21</v>
      </c>
    </row>
    <row r="15" spans="1:5" x14ac:dyDescent="0.3">
      <c r="A15" s="17"/>
      <c r="B15" s="51" t="s">
        <v>114</v>
      </c>
      <c r="C15" s="101">
        <f t="shared" ref="C15:C24" si="0">C33/$C$47</f>
        <v>0.13966882649388049</v>
      </c>
      <c r="D15" s="101">
        <f>D33/$D$47</f>
        <v>0.13499831252109348</v>
      </c>
    </row>
    <row r="16" spans="1:5" x14ac:dyDescent="0.3">
      <c r="B16" s="53" t="s">
        <v>115</v>
      </c>
      <c r="C16" s="101">
        <f t="shared" si="0"/>
        <v>5.363570914326854E-2</v>
      </c>
      <c r="D16" s="101">
        <f t="shared" ref="D16:D24" si="1">D34/$D$47</f>
        <v>9.044886938913263E-2</v>
      </c>
    </row>
    <row r="17" spans="2:6" x14ac:dyDescent="0.3">
      <c r="B17" s="51" t="s">
        <v>116</v>
      </c>
      <c r="C17" s="101">
        <f t="shared" si="0"/>
        <v>1.511879049676026E-2</v>
      </c>
      <c r="D17" s="101">
        <f t="shared" si="1"/>
        <v>1.0124873439082012E-2</v>
      </c>
    </row>
    <row r="18" spans="2:6" x14ac:dyDescent="0.3">
      <c r="B18" s="53" t="s">
        <v>117</v>
      </c>
      <c r="C18" s="101">
        <f t="shared" si="0"/>
        <v>0.16954643628509719</v>
      </c>
      <c r="D18" s="101">
        <f t="shared" si="1"/>
        <v>0.16807289908876138</v>
      </c>
    </row>
    <row r="19" spans="2:6" x14ac:dyDescent="0.3">
      <c r="B19" s="51" t="s">
        <v>118</v>
      </c>
      <c r="C19" s="101">
        <f t="shared" si="0"/>
        <v>0</v>
      </c>
      <c r="D19" s="101">
        <f t="shared" si="1"/>
        <v>7.7624029699628755E-3</v>
      </c>
    </row>
    <row r="20" spans="2:6" x14ac:dyDescent="0.3">
      <c r="B20" s="53" t="s">
        <v>119</v>
      </c>
      <c r="C20" s="101">
        <f t="shared" si="0"/>
        <v>2.6277897768178547E-2</v>
      </c>
      <c r="D20" s="101">
        <f t="shared" si="1"/>
        <v>3.1724603442456971E-2</v>
      </c>
    </row>
    <row r="21" spans="2:6" x14ac:dyDescent="0.3">
      <c r="B21" s="51" t="s">
        <v>120</v>
      </c>
      <c r="C21" s="101">
        <f t="shared" si="0"/>
        <v>4.1036717062634988E-2</v>
      </c>
      <c r="D21" s="101">
        <f t="shared" si="1"/>
        <v>3.746203172460344E-2</v>
      </c>
    </row>
    <row r="22" spans="2:6" x14ac:dyDescent="0.3">
      <c r="B22" s="53" t="s">
        <v>121</v>
      </c>
      <c r="C22" s="101">
        <f t="shared" si="0"/>
        <v>5.5795536357091433E-2</v>
      </c>
      <c r="D22" s="101">
        <f t="shared" si="1"/>
        <v>5.4674316571042859E-2</v>
      </c>
    </row>
    <row r="23" spans="2:6" x14ac:dyDescent="0.3">
      <c r="B23" s="51" t="s">
        <v>122</v>
      </c>
      <c r="C23" s="101">
        <f t="shared" si="0"/>
        <v>8.9992800575953921E-2</v>
      </c>
      <c r="D23" s="101">
        <f t="shared" si="1"/>
        <v>9.7536280796490044E-2</v>
      </c>
    </row>
    <row r="24" spans="2:6" x14ac:dyDescent="0.3">
      <c r="B24" s="53" t="s">
        <v>123</v>
      </c>
      <c r="C24" s="101">
        <f t="shared" si="0"/>
        <v>2.6277897768178547E-2</v>
      </c>
      <c r="D24" s="101">
        <f t="shared" si="1"/>
        <v>2.3624704691191361E-2</v>
      </c>
    </row>
    <row r="25" spans="2:6" x14ac:dyDescent="0.3">
      <c r="B25" s="51" t="s">
        <v>435</v>
      </c>
      <c r="C25" s="101">
        <f>C44/$C$47</f>
        <v>2.9157667386609073E-2</v>
      </c>
      <c r="D25" s="101">
        <f>D44/$D$47</f>
        <v>2.4299696253796826E-2</v>
      </c>
    </row>
    <row r="26" spans="2:6" x14ac:dyDescent="0.3">
      <c r="B26" s="53" t="s">
        <v>434</v>
      </c>
      <c r="C26" s="101">
        <f>C45/$C$47</f>
        <v>0.11663066954643629</v>
      </c>
      <c r="D26" s="101">
        <f t="shared" ref="D26:D27" si="2">D45/$D$47</f>
        <v>0.11103611204859939</v>
      </c>
    </row>
    <row r="27" spans="2:6" x14ac:dyDescent="0.3">
      <c r="B27" s="51" t="s">
        <v>433</v>
      </c>
      <c r="C27" s="101">
        <f>C46/$C$47</f>
        <v>0.23686105111591071</v>
      </c>
      <c r="D27" s="101">
        <f t="shared" si="2"/>
        <v>0.2082348970637867</v>
      </c>
    </row>
    <row r="28" spans="2:6" x14ac:dyDescent="0.3">
      <c r="B28"/>
      <c r="E28" s="197"/>
    </row>
    <row r="29" spans="2:6" x14ac:dyDescent="0.3">
      <c r="B29"/>
      <c r="E29" s="197"/>
    </row>
    <row r="30" spans="2:6" x14ac:dyDescent="0.3">
      <c r="B30" s="76" t="s">
        <v>174</v>
      </c>
      <c r="C30" s="74"/>
      <c r="D30" s="74"/>
      <c r="E30" s="74"/>
      <c r="F30" s="74"/>
    </row>
    <row r="32" spans="2:6" x14ac:dyDescent="0.3">
      <c r="B32" s="190" t="s">
        <v>431</v>
      </c>
      <c r="C32" s="35" t="s">
        <v>28</v>
      </c>
      <c r="D32" s="36" t="s">
        <v>20</v>
      </c>
    </row>
    <row r="33" spans="2:4" x14ac:dyDescent="0.3">
      <c r="B33" s="191" t="s">
        <v>114</v>
      </c>
      <c r="C33" s="193">
        <v>388</v>
      </c>
      <c r="D33" s="192">
        <v>400</v>
      </c>
    </row>
    <row r="34" spans="2:4" x14ac:dyDescent="0.3">
      <c r="B34" s="53" t="s">
        <v>115</v>
      </c>
      <c r="C34" s="194">
        <v>149</v>
      </c>
      <c r="D34" s="195">
        <v>268</v>
      </c>
    </row>
    <row r="35" spans="2:4" x14ac:dyDescent="0.3">
      <c r="B35" s="191" t="s">
        <v>116</v>
      </c>
      <c r="C35" s="193">
        <v>42</v>
      </c>
      <c r="D35" s="192">
        <v>30</v>
      </c>
    </row>
    <row r="36" spans="2:4" x14ac:dyDescent="0.3">
      <c r="B36" s="53" t="s">
        <v>117</v>
      </c>
      <c r="C36" s="194">
        <v>471</v>
      </c>
      <c r="D36" s="195">
        <v>498</v>
      </c>
    </row>
    <row r="37" spans="2:4" x14ac:dyDescent="0.3">
      <c r="B37" s="191" t="s">
        <v>118</v>
      </c>
      <c r="C37" s="193"/>
      <c r="D37" s="192">
        <v>23</v>
      </c>
    </row>
    <row r="38" spans="2:4" x14ac:dyDescent="0.3">
      <c r="B38" s="53" t="s">
        <v>119</v>
      </c>
      <c r="C38" s="194">
        <v>73</v>
      </c>
      <c r="D38" s="195">
        <v>94</v>
      </c>
    </row>
    <row r="39" spans="2:4" x14ac:dyDescent="0.3">
      <c r="B39" s="191" t="s">
        <v>120</v>
      </c>
      <c r="C39" s="193">
        <v>114</v>
      </c>
      <c r="D39" s="192">
        <v>111</v>
      </c>
    </row>
    <row r="40" spans="2:4" x14ac:dyDescent="0.3">
      <c r="B40" s="53" t="s">
        <v>121</v>
      </c>
      <c r="C40" s="194">
        <v>155</v>
      </c>
      <c r="D40" s="195">
        <v>162</v>
      </c>
    </row>
    <row r="41" spans="2:4" x14ac:dyDescent="0.3">
      <c r="B41" s="191" t="s">
        <v>122</v>
      </c>
      <c r="C41" s="193">
        <v>250</v>
      </c>
      <c r="D41" s="192">
        <v>289</v>
      </c>
    </row>
    <row r="42" spans="2:4" x14ac:dyDescent="0.3">
      <c r="B42" s="53" t="s">
        <v>123</v>
      </c>
      <c r="C42" s="194">
        <v>73</v>
      </c>
      <c r="D42" s="196">
        <v>70</v>
      </c>
    </row>
    <row r="43" spans="2:4" x14ac:dyDescent="0.3">
      <c r="B43" s="190" t="s">
        <v>432</v>
      </c>
      <c r="C43" s="35" t="s">
        <v>28</v>
      </c>
      <c r="D43" s="36" t="s">
        <v>20</v>
      </c>
    </row>
    <row r="44" spans="2:4" x14ac:dyDescent="0.3">
      <c r="B44" s="191" t="s">
        <v>433</v>
      </c>
      <c r="C44" s="193">
        <v>81</v>
      </c>
      <c r="D44" s="192">
        <v>72</v>
      </c>
    </row>
    <row r="45" spans="2:4" x14ac:dyDescent="0.3">
      <c r="B45" s="53" t="s">
        <v>434</v>
      </c>
      <c r="C45" s="194">
        <v>324</v>
      </c>
      <c r="D45" s="195">
        <v>329</v>
      </c>
    </row>
    <row r="46" spans="2:4" x14ac:dyDescent="0.3">
      <c r="B46" s="191" t="s">
        <v>435</v>
      </c>
      <c r="C46" s="193">
        <v>658</v>
      </c>
      <c r="D46" s="192">
        <v>617</v>
      </c>
    </row>
    <row r="47" spans="2:4" x14ac:dyDescent="0.3">
      <c r="B47" s="198" t="s">
        <v>436</v>
      </c>
      <c r="C47" s="199">
        <f>SUM(C33:C42)+SUM(C44:C46)</f>
        <v>2778</v>
      </c>
      <c r="D47" s="200">
        <f>SUM(D33:D42)+SUM(D44:D46)</f>
        <v>2963</v>
      </c>
    </row>
    <row r="48" spans="2:4" x14ac:dyDescent="0.3">
      <c r="B48"/>
    </row>
    <row r="49" spans="2:2" x14ac:dyDescent="0.3">
      <c r="B49"/>
    </row>
    <row r="50" spans="2:2" x14ac:dyDescent="0.3">
      <c r="B50"/>
    </row>
    <row r="51" spans="2:2" x14ac:dyDescent="0.3">
      <c r="B51"/>
    </row>
    <row r="52" spans="2:2" x14ac:dyDescent="0.3">
      <c r="B52"/>
    </row>
    <row r="53" spans="2:2" x14ac:dyDescent="0.3">
      <c r="B53"/>
    </row>
    <row r="54" spans="2:2" x14ac:dyDescent="0.3">
      <c r="B54"/>
    </row>
  </sheetData>
  <hyperlinks>
    <hyperlink ref="B4" r:id="rId1"/>
  </hyperlinks>
  <pageMargins left="0.7" right="0.7" top="0.75" bottom="0.75" header="0.3" footer="0.3"/>
  <pageSetup orientation="portrait"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workbookViewId="0"/>
  </sheetViews>
  <sheetFormatPr defaultRowHeight="14.4" x14ac:dyDescent="0.3"/>
  <cols>
    <col min="1" max="1" width="33.109375" customWidth="1"/>
    <col min="2" max="2" width="50.6640625" style="2" customWidth="1"/>
  </cols>
  <sheetData>
    <row r="1" spans="1:5" ht="21" x14ac:dyDescent="0.4">
      <c r="A1" s="108" t="s">
        <v>280</v>
      </c>
      <c r="B1" s="109" t="s">
        <v>125</v>
      </c>
    </row>
    <row r="2" spans="1:5" x14ac:dyDescent="0.3">
      <c r="A2" s="10"/>
      <c r="B2" s="8"/>
    </row>
    <row r="3" spans="1:5" x14ac:dyDescent="0.3">
      <c r="A3" s="124" t="s">
        <v>10</v>
      </c>
      <c r="B3" s="128" t="s">
        <v>126</v>
      </c>
    </row>
    <row r="4" spans="1:5" x14ac:dyDescent="0.3">
      <c r="A4" s="124" t="s">
        <v>9</v>
      </c>
      <c r="B4" s="128" t="s">
        <v>250</v>
      </c>
    </row>
    <row r="5" spans="1:5" ht="72" x14ac:dyDescent="0.3">
      <c r="A5" s="124" t="s">
        <v>14</v>
      </c>
      <c r="B5" s="127" t="s">
        <v>302</v>
      </c>
    </row>
    <row r="6" spans="1:5" x14ac:dyDescent="0.3">
      <c r="A6" s="129" t="s">
        <v>8</v>
      </c>
      <c r="B6" s="130" t="s">
        <v>11</v>
      </c>
    </row>
    <row r="7" spans="1:5" x14ac:dyDescent="0.3">
      <c r="A7" s="129" t="s">
        <v>15</v>
      </c>
      <c r="B7" s="130" t="s">
        <v>303</v>
      </c>
    </row>
    <row r="8" spans="1:5" ht="43.2" x14ac:dyDescent="0.3">
      <c r="A8" s="129" t="s">
        <v>0</v>
      </c>
      <c r="B8" s="131" t="s">
        <v>304</v>
      </c>
    </row>
    <row r="9" spans="1:5" ht="129.6" x14ac:dyDescent="0.3">
      <c r="A9" s="124" t="s">
        <v>12</v>
      </c>
      <c r="B9" s="131" t="s">
        <v>274</v>
      </c>
    </row>
    <row r="10" spans="1:5" x14ac:dyDescent="0.3">
      <c r="A10" s="124" t="s">
        <v>16</v>
      </c>
      <c r="B10" s="127" t="s">
        <v>84</v>
      </c>
    </row>
    <row r="11" spans="1:5" x14ac:dyDescent="0.3">
      <c r="A11" s="124" t="s">
        <v>17</v>
      </c>
      <c r="B11" s="127" t="s">
        <v>84</v>
      </c>
    </row>
    <row r="13" spans="1:5" x14ac:dyDescent="0.3">
      <c r="B13" s="10" t="s">
        <v>268</v>
      </c>
      <c r="C13" s="10" t="s">
        <v>28</v>
      </c>
      <c r="D13" s="2" t="s">
        <v>20</v>
      </c>
      <c r="E13" t="s">
        <v>21</v>
      </c>
    </row>
    <row r="14" spans="1:5" x14ac:dyDescent="0.3">
      <c r="A14" s="10"/>
      <c r="B14" t="s">
        <v>144</v>
      </c>
      <c r="C14" s="2"/>
    </row>
    <row r="15" spans="1:5" x14ac:dyDescent="0.3">
      <c r="B15" t="s">
        <v>145</v>
      </c>
      <c r="C15" s="2"/>
    </row>
    <row r="16" spans="1:5" x14ac:dyDescent="0.3">
      <c r="B16" t="s">
        <v>50</v>
      </c>
      <c r="C16" s="2"/>
    </row>
    <row r="17" spans="2:3" x14ac:dyDescent="0.3">
      <c r="B17" s="2" t="s">
        <v>51</v>
      </c>
      <c r="C17" s="2"/>
    </row>
    <row r="18" spans="2:3" x14ac:dyDescent="0.3">
      <c r="B18" s="2" t="s">
        <v>292</v>
      </c>
      <c r="C18" s="2"/>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heetViews>
  <sheetFormatPr defaultRowHeight="14.4" x14ac:dyDescent="0.3"/>
  <cols>
    <col min="1" max="1" width="33.109375" customWidth="1"/>
    <col min="2" max="2" width="50.6640625" style="2" customWidth="1"/>
  </cols>
  <sheetData>
    <row r="1" spans="1:6" ht="21" x14ac:dyDescent="0.4">
      <c r="A1" s="108" t="s">
        <v>280</v>
      </c>
      <c r="B1" s="109" t="s">
        <v>127</v>
      </c>
    </row>
    <row r="2" spans="1:6" ht="21" x14ac:dyDescent="0.4">
      <c r="A2" s="108"/>
      <c r="B2" s="109"/>
    </row>
    <row r="3" spans="1:6" x14ac:dyDescent="0.3">
      <c r="A3" s="124" t="s">
        <v>10</v>
      </c>
      <c r="B3" s="128" t="s">
        <v>349</v>
      </c>
      <c r="D3" s="162"/>
      <c r="E3" s="162"/>
      <c r="F3" s="162"/>
    </row>
    <row r="4" spans="1:6" x14ac:dyDescent="0.3">
      <c r="A4" s="124" t="s">
        <v>9</v>
      </c>
      <c r="B4" s="126"/>
    </row>
    <row r="5" spans="1:6" x14ac:dyDescent="0.3">
      <c r="A5" s="124" t="s">
        <v>14</v>
      </c>
      <c r="B5" s="128" t="s">
        <v>275</v>
      </c>
    </row>
    <row r="6" spans="1:6" x14ac:dyDescent="0.3">
      <c r="A6" s="129" t="s">
        <v>8</v>
      </c>
      <c r="B6" s="130" t="s">
        <v>11</v>
      </c>
    </row>
    <row r="7" spans="1:6" x14ac:dyDescent="0.3">
      <c r="A7" s="129" t="s">
        <v>15</v>
      </c>
      <c r="B7" s="130" t="s">
        <v>350</v>
      </c>
    </row>
    <row r="8" spans="1:6" x14ac:dyDescent="0.3">
      <c r="A8" s="129" t="s">
        <v>0</v>
      </c>
      <c r="B8" s="131" t="s">
        <v>351</v>
      </c>
    </row>
    <row r="9" spans="1:6" ht="43.2" x14ac:dyDescent="0.3">
      <c r="A9" s="124" t="s">
        <v>12</v>
      </c>
      <c r="B9" s="131" t="s">
        <v>276</v>
      </c>
    </row>
    <row r="10" spans="1:6" x14ac:dyDescent="0.3">
      <c r="A10" s="124" t="s">
        <v>16</v>
      </c>
      <c r="B10" s="127" t="s">
        <v>84</v>
      </c>
    </row>
    <row r="11" spans="1:6" x14ac:dyDescent="0.3">
      <c r="A11" s="124" t="s">
        <v>17</v>
      </c>
      <c r="B11" s="127" t="s">
        <v>84</v>
      </c>
    </row>
    <row r="13" spans="1:6" x14ac:dyDescent="0.3">
      <c r="B13" s="10" t="s">
        <v>269</v>
      </c>
      <c r="C13" s="10" t="s">
        <v>28</v>
      </c>
      <c r="D13" s="2" t="s">
        <v>20</v>
      </c>
      <c r="E13" t="s">
        <v>21</v>
      </c>
    </row>
    <row r="14" spans="1:6" x14ac:dyDescent="0.3">
      <c r="B14" t="s">
        <v>144</v>
      </c>
      <c r="C14" s="2"/>
    </row>
    <row r="15" spans="1:6" x14ac:dyDescent="0.3">
      <c r="B15" t="s">
        <v>145</v>
      </c>
      <c r="C15" s="2"/>
    </row>
    <row r="16" spans="1:6" x14ac:dyDescent="0.3">
      <c r="B16" t="s">
        <v>50</v>
      </c>
      <c r="C16" s="2"/>
    </row>
    <row r="17" spans="2:3" x14ac:dyDescent="0.3">
      <c r="B17" s="2" t="s">
        <v>51</v>
      </c>
      <c r="C17" s="2"/>
    </row>
    <row r="18" spans="2:3" x14ac:dyDescent="0.3">
      <c r="B18" s="2" t="s">
        <v>292</v>
      </c>
      <c r="C18" s="2"/>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'Drop-Downs'!$A$3:$A$9</xm:f>
          </x14:formula1>
          <xm:sqref>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c400254-fef3-429d-b788-c507e6fe6ac9">
      <UserInfo>
        <DisplayName>Dave Wortman</DisplayName>
        <AccountId>88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1915BFCB245748BC7780B11EEE4335" ma:contentTypeVersion="3" ma:contentTypeDescription="Create a new document." ma:contentTypeScope="" ma:versionID="49b156f239182529354d8c03bf257083">
  <xsd:schema xmlns:xsd="http://www.w3.org/2001/XMLSchema" xmlns:xs="http://www.w3.org/2001/XMLSchema" xmlns:p="http://schemas.microsoft.com/office/2006/metadata/properties" xmlns:ns2="9c400254-fef3-429d-b788-c507e6fe6ac9" targetNamespace="http://schemas.microsoft.com/office/2006/metadata/properties" ma:root="true" ma:fieldsID="2eb5f8ee839f4799b79a14f06367933d" ns2:_="">
    <xsd:import namespace="9c400254-fef3-429d-b788-c507e6fe6ac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00254-fef3-429d-b788-c507e6fe6ac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EE090D-5F28-4604-867B-7549DD10BA9C}">
  <ds:schemaRefs>
    <ds:schemaRef ds:uri="http://schemas.microsoft.com/sharepoint/v3/contenttype/forms"/>
  </ds:schemaRefs>
</ds:datastoreItem>
</file>

<file path=customXml/itemProps2.xml><?xml version="1.0" encoding="utf-8"?>
<ds:datastoreItem xmlns:ds="http://schemas.openxmlformats.org/officeDocument/2006/customXml" ds:itemID="{A9CFC298-E980-4369-B4A7-C048B5D8B294}">
  <ds:schemaRef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9c400254-fef3-429d-b788-c507e6fe6ac9"/>
  </ds:schemaRefs>
</ds:datastoreItem>
</file>

<file path=customXml/itemProps3.xml><?xml version="1.0" encoding="utf-8"?>
<ds:datastoreItem xmlns:ds="http://schemas.openxmlformats.org/officeDocument/2006/customXml" ds:itemID="{59E054D9-00BF-4F78-BB3A-1BC497F54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00254-fef3-429d-b788-c507e6fe6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vt:i4>
      </vt:variant>
    </vt:vector>
  </HeadingPairs>
  <TitlesOfParts>
    <vt:vector size="28" baseType="lpstr">
      <vt:lpstr>Introduction</vt:lpstr>
      <vt:lpstr> Indicators Index</vt:lpstr>
      <vt:lpstr>Template</vt:lpstr>
      <vt:lpstr> 1. Healthy Waters (System)</vt:lpstr>
      <vt:lpstr>2. H + T Affordability (System</vt:lpstr>
      <vt:lpstr>3. Regional Connect (System)</vt:lpstr>
      <vt:lpstr>4. Employment Diversity</vt:lpstr>
      <vt:lpstr>5. Dev in City Centers</vt:lpstr>
      <vt:lpstr>6. Roadway Connectivity Index</vt:lpstr>
      <vt:lpstr>Sheet1</vt:lpstr>
      <vt:lpstr>7. Commute Time</vt:lpstr>
      <vt:lpstr>8. Housing Cost Burden</vt:lpstr>
      <vt:lpstr>9. Educational Attainment</vt:lpstr>
      <vt:lpstr>10. Regional Transit</vt:lpstr>
      <vt:lpstr>11. Broadband Connectivity</vt:lpstr>
      <vt:lpstr>12. WUI Development</vt:lpstr>
      <vt:lpstr>13. Value of Ag Products Sold</vt:lpstr>
      <vt:lpstr>14. Land in Farms</vt:lpstr>
      <vt:lpstr>15. Land Conservation</vt:lpstr>
      <vt:lpstr>16. Yellowstone Cutthroat Trout</vt:lpstr>
      <vt:lpstr>17. Elk Harvest</vt:lpstr>
      <vt:lpstr>18. Hunting and Fishing License</vt:lpstr>
      <vt:lpstr>19. Trail Miles</vt:lpstr>
      <vt:lpstr>20. Public Lands Visitation</vt:lpstr>
      <vt:lpstr>Additional Resources</vt:lpstr>
      <vt:lpstr>Drop-Downs</vt:lpstr>
      <vt:lpstr>Introduction!_ftn1</vt:lpstr>
      <vt:lpstr>Introduction!_ftnref1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Conor Merrigan</dc:creator>
  <cp:lastModifiedBy>Jan Brown</cp:lastModifiedBy>
  <dcterms:created xsi:type="dcterms:W3CDTF">2014-11-26T16:10:39Z</dcterms:created>
  <dcterms:modified xsi:type="dcterms:W3CDTF">2015-05-14T17:58:57Z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0x010100201915BFCB245748BC7780B11EEE4335</vt:lpwstr>
  </property>
</Properties>
</file>