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320" yWindow="240" windowWidth="25280" windowHeight="15320"/>
  </bookViews>
  <sheets>
    <sheet name="Sheet2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0" i="2" l="1"/>
  <c r="U9" i="2"/>
  <c r="U8" i="2"/>
  <c r="U7" i="2"/>
  <c r="U6" i="2"/>
  <c r="T10" i="2"/>
  <c r="T9" i="2"/>
  <c r="T8" i="2"/>
  <c r="T7" i="2"/>
  <c r="T6" i="2"/>
  <c r="S10" i="2"/>
  <c r="S9" i="2"/>
  <c r="S8" i="2"/>
  <c r="S7" i="2"/>
  <c r="S6" i="2"/>
  <c r="S5" i="2"/>
  <c r="T5" i="2"/>
  <c r="U5" i="2"/>
  <c r="R10" i="2"/>
  <c r="R9" i="2"/>
  <c r="R8" i="2"/>
  <c r="R7" i="2"/>
  <c r="R6" i="2"/>
  <c r="R5" i="2"/>
  <c r="H13" i="2"/>
  <c r="H14" i="2"/>
  <c r="Q6" i="2"/>
  <c r="Q7" i="2"/>
  <c r="Q8" i="2"/>
  <c r="Q9" i="2"/>
  <c r="Q5" i="2"/>
  <c r="P6" i="2"/>
  <c r="P7" i="2"/>
  <c r="P8" i="2"/>
  <c r="P9" i="2"/>
  <c r="P10" i="2"/>
  <c r="P5" i="2"/>
</calcChain>
</file>

<file path=xl/sharedStrings.xml><?xml version="1.0" encoding="utf-8"?>
<sst xmlns="http://schemas.openxmlformats.org/spreadsheetml/2006/main" count="39" uniqueCount="36">
  <si>
    <t>Recommended Yearly Housing Cost</t>
  </si>
  <si>
    <t>Recommended Monthly Housing Cost</t>
  </si>
  <si>
    <t>Value of Affordable Home</t>
  </si>
  <si>
    <t>$0 to 9,999</t>
  </si>
  <si>
    <t>$10,000 to $24,999</t>
  </si>
  <si>
    <t>$25,000 to $49,999</t>
  </si>
  <si>
    <t>$50,000 to $74,999</t>
  </si>
  <si>
    <t>$75,000 to $99,999</t>
  </si>
  <si>
    <t>$100,000 and Above</t>
  </si>
  <si>
    <t>Above</t>
  </si>
  <si>
    <t>Min</t>
  </si>
  <si>
    <t>Max</t>
  </si>
  <si>
    <t>Income</t>
  </si>
  <si>
    <t>Minimum</t>
  </si>
  <si>
    <t>Maximum</t>
  </si>
  <si>
    <t>Monthly Interest Rate</t>
  </si>
  <si>
    <t>Number of Periods</t>
  </si>
  <si>
    <t>Assumptions</t>
  </si>
  <si>
    <t>&gt; $523,653.10</t>
  </si>
  <si>
    <t>Teton Idaho</t>
  </si>
  <si>
    <t>Teton Wyoming</t>
  </si>
  <si>
    <t>Madison</t>
  </si>
  <si>
    <t>Fremont</t>
  </si>
  <si>
    <t>(4% annual rate)</t>
  </si>
  <si>
    <t>(30 year loan)</t>
  </si>
  <si>
    <t>Total Households</t>
  </si>
  <si>
    <t>Number of Available Houses in Each Bracket</t>
  </si>
  <si>
    <t>Madison Units</t>
  </si>
  <si>
    <t>Madison Income</t>
  </si>
  <si>
    <t>Fremont Income</t>
  </si>
  <si>
    <t>Teton, ID Income</t>
  </si>
  <si>
    <t>Teton, WY Income</t>
  </si>
  <si>
    <t>Fremont Units</t>
  </si>
  <si>
    <t>Teton, ID Units</t>
  </si>
  <si>
    <t>Teton, WY Units</t>
  </si>
  <si>
    <t>Sample Size of Real Estate Listings Sample as of July 12th,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</si>
</sst>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9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/>
    <xf numFmtId="6" fontId="0" fillId="0" borderId="0" xfId="0" applyNumberFormat="1"/>
    <xf numFmtId="44" fontId="0" fillId="0" borderId="0" xfId="2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164" fontId="0" fillId="0" borderId="0" xfId="1" applyNumberFormat="1" applyFont="1"/>
    <xf numFmtId="10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2" applyFont="1" applyBorder="1" applyAlignment="1">
      <alignment horizontal="center"/>
    </xf>
    <xf numFmtId="44" fontId="0" fillId="0" borderId="0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8" fontId="0" fillId="0" borderId="1" xfId="0" applyNumberFormat="1" applyBorder="1"/>
    <xf numFmtId="8" fontId="0" fillId="0" borderId="3" xfId="0" applyNumberFormat="1" applyBorder="1"/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4" fontId="0" fillId="0" borderId="10" xfId="2" applyFont="1" applyBorder="1" applyAlignment="1">
      <alignment horizontal="center"/>
    </xf>
    <xf numFmtId="44" fontId="0" fillId="0" borderId="10" xfId="2" applyFont="1" applyBorder="1" applyAlignment="1">
      <alignment horizontal="right"/>
    </xf>
    <xf numFmtId="44" fontId="0" fillId="0" borderId="9" xfId="2" applyFont="1" applyBorder="1" applyAlignment="1">
      <alignment horizontal="center"/>
    </xf>
    <xf numFmtId="44" fontId="0" fillId="0" borderId="11" xfId="2" applyFont="1" applyBorder="1" applyAlignment="1">
      <alignment horizontal="right"/>
    </xf>
    <xf numFmtId="8" fontId="0" fillId="0" borderId="9" xfId="0" applyNumberFormat="1" applyBorder="1"/>
    <xf numFmtId="8" fontId="0" fillId="0" borderId="11" xfId="0" applyNumberFormat="1" applyBorder="1"/>
    <xf numFmtId="169" fontId="0" fillId="0" borderId="0" xfId="23" applyNumberFormat="1" applyFont="1" applyBorder="1" applyAlignment="1">
      <alignment horizontal="center"/>
    </xf>
    <xf numFmtId="169" fontId="0" fillId="0" borderId="3" xfId="23" applyNumberFormat="1" applyFont="1" applyBorder="1" applyAlignment="1">
      <alignment horizontal="center"/>
    </xf>
    <xf numFmtId="169" fontId="0" fillId="0" borderId="10" xfId="23" applyNumberFormat="1" applyFont="1" applyBorder="1" applyAlignment="1">
      <alignment horizontal="center"/>
    </xf>
    <xf numFmtId="169" fontId="0" fillId="0" borderId="11" xfId="23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7" xfId="2" applyFont="1" applyBorder="1" applyAlignment="1">
      <alignment horizontal="center"/>
    </xf>
    <xf numFmtId="8" fontId="0" fillId="0" borderId="5" xfId="0" applyNumberFormat="1" applyBorder="1"/>
    <xf numFmtId="8" fontId="0" fillId="0" borderId="7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46">
    <cellStyle name="Comma" xfId="23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Madison County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Sheet2!$H$4</c:f>
              <c:strCache>
                <c:ptCount val="1"/>
                <c:pt idx="0">
                  <c:v>Madison Income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Sheet2!$H$5:$H$10</c:f>
              <c:numCache>
                <c:formatCode>#,##0</c:formatCode>
                <c:ptCount val="6"/>
                <c:pt idx="0" formatCode="General">
                  <c:v>890.0</c:v>
                </c:pt>
                <c:pt idx="1">
                  <c:v>2811.0</c:v>
                </c:pt>
                <c:pt idx="2" formatCode="General">
                  <c:v>2618.0</c:v>
                </c:pt>
                <c:pt idx="3" formatCode="General">
                  <c:v>1730.0</c:v>
                </c:pt>
                <c:pt idx="4" formatCode="General">
                  <c:v>954.0</c:v>
                </c:pt>
                <c:pt idx="5" formatCode="General">
                  <c:v>865.0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869800"/>
        <c:axId val="551505512"/>
      </c:barChart>
      <c:lineChart>
        <c:grouping val="standard"/>
        <c:varyColors val="0"/>
        <c:ser>
          <c:idx val="1"/>
          <c:order val="1"/>
          <c:tx>
            <c:strRef>
              <c:f>Sheet2!$R$4</c:f>
              <c:strCache>
                <c:ptCount val="1"/>
                <c:pt idx="0">
                  <c:v>Madison Units</c:v>
                </c:pt>
              </c:strCache>
            </c:strRef>
          </c:tx>
          <c:marker>
            <c:symbol val="none"/>
          </c:marker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Sheet2!$R$5:$R$10</c:f>
              <c:numCache>
                <c:formatCode>_(* #,##0_);_(* \(#,##0\);_(* "-"??_);_(@_)</c:formatCode>
                <c:ptCount val="6"/>
                <c:pt idx="0" formatCode="General">
                  <c:v>0.0</c:v>
                </c:pt>
                <c:pt idx="1">
                  <c:v>29.0</c:v>
                </c:pt>
                <c:pt idx="2">
                  <c:v>50.0</c:v>
                </c:pt>
                <c:pt idx="3">
                  <c:v>18.0</c:v>
                </c:pt>
                <c:pt idx="4">
                  <c:v>2.0</c:v>
                </c:pt>
                <c:pt idx="5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896952"/>
        <c:axId val="550903560"/>
      </c:lineChart>
      <c:catAx>
        <c:axId val="575869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551505512"/>
        <c:crosses val="autoZero"/>
        <c:auto val="1"/>
        <c:lblAlgn val="ctr"/>
        <c:lblOffset val="100"/>
        <c:noMultiLvlLbl val="0"/>
      </c:catAx>
      <c:valAx>
        <c:axId val="551505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75869800"/>
        <c:crosses val="autoZero"/>
        <c:crossBetween val="between"/>
      </c:valAx>
      <c:valAx>
        <c:axId val="5509035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50896952"/>
        <c:crosses val="max"/>
        <c:crossBetween val="between"/>
      </c:valAx>
      <c:catAx>
        <c:axId val="550896952"/>
        <c:scaling>
          <c:orientation val="minMax"/>
        </c:scaling>
        <c:delete val="1"/>
        <c:axPos val="b"/>
        <c:majorTickMark val="out"/>
        <c:minorTickMark val="none"/>
        <c:tickLblPos val="nextTo"/>
        <c:crossAx val="550903560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Fremont County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Sheet2!$I$4</c:f>
              <c:strCache>
                <c:ptCount val="1"/>
                <c:pt idx="0">
                  <c:v>Fremont Income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Sheet2!$I$5:$I$10</c:f>
              <c:numCache>
                <c:formatCode>General</c:formatCode>
                <c:ptCount val="6"/>
                <c:pt idx="0">
                  <c:v>229.0</c:v>
                </c:pt>
                <c:pt idx="1">
                  <c:v>737.0</c:v>
                </c:pt>
                <c:pt idx="2">
                  <c:v>1609.0</c:v>
                </c:pt>
                <c:pt idx="3">
                  <c:v>969.0</c:v>
                </c:pt>
                <c:pt idx="4">
                  <c:v>528.0</c:v>
                </c:pt>
                <c:pt idx="5">
                  <c:v>432.0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257560"/>
        <c:axId val="443077624"/>
      </c:barChart>
      <c:lineChart>
        <c:grouping val="standard"/>
        <c:varyColors val="0"/>
        <c:ser>
          <c:idx val="1"/>
          <c:order val="1"/>
          <c:tx>
            <c:strRef>
              <c:f>Sheet2!$S$4</c:f>
              <c:strCache>
                <c:ptCount val="1"/>
                <c:pt idx="0">
                  <c:v>Fremont Units</c:v>
                </c:pt>
              </c:strCache>
            </c:strRef>
          </c:tx>
          <c:marker>
            <c:symbol val="none"/>
          </c:marker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Sheet2!$S$5:$S$10</c:f>
              <c:numCache>
                <c:formatCode>_(* #,##0_);_(* \(#,##0\);_(* "-"??_);_(@_)</c:formatCode>
                <c:ptCount val="6"/>
                <c:pt idx="0" formatCode="General">
                  <c:v>0.0</c:v>
                </c:pt>
                <c:pt idx="1">
                  <c:v>7.0</c:v>
                </c:pt>
                <c:pt idx="2">
                  <c:v>7.0</c:v>
                </c:pt>
                <c:pt idx="3">
                  <c:v>4.0</c:v>
                </c:pt>
                <c:pt idx="4">
                  <c:v>1.0</c:v>
                </c:pt>
                <c:pt idx="5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228248"/>
        <c:axId val="551180728"/>
      </c:lineChart>
      <c:catAx>
        <c:axId val="434257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443077624"/>
        <c:crosses val="autoZero"/>
        <c:auto val="1"/>
        <c:lblAlgn val="ctr"/>
        <c:lblOffset val="100"/>
        <c:noMultiLvlLbl val="0"/>
      </c:catAx>
      <c:valAx>
        <c:axId val="443077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34257560"/>
        <c:crosses val="autoZero"/>
        <c:crossBetween val="between"/>
      </c:valAx>
      <c:valAx>
        <c:axId val="551180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80228248"/>
        <c:crosses val="max"/>
        <c:crossBetween val="between"/>
      </c:valAx>
      <c:catAx>
        <c:axId val="580228248"/>
        <c:scaling>
          <c:orientation val="minMax"/>
        </c:scaling>
        <c:delete val="1"/>
        <c:axPos val="b"/>
        <c:majorTickMark val="out"/>
        <c:minorTickMark val="none"/>
        <c:tickLblPos val="nextTo"/>
        <c:crossAx val="551180728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Teton County Idaho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Sheet2!$J$4</c:f>
              <c:strCache>
                <c:ptCount val="1"/>
                <c:pt idx="0">
                  <c:v>Teton, ID Income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Sheet2!$J$5:$J$10</c:f>
              <c:numCache>
                <c:formatCode>General</c:formatCode>
                <c:ptCount val="6"/>
                <c:pt idx="0">
                  <c:v>75.0</c:v>
                </c:pt>
                <c:pt idx="1">
                  <c:v>652.0</c:v>
                </c:pt>
                <c:pt idx="2">
                  <c:v>1028.0</c:v>
                </c:pt>
                <c:pt idx="3">
                  <c:v>952.0</c:v>
                </c:pt>
                <c:pt idx="4">
                  <c:v>544.0</c:v>
                </c:pt>
                <c:pt idx="5">
                  <c:v>535.0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336904"/>
        <c:axId val="442521624"/>
      </c:barChart>
      <c:lineChart>
        <c:grouping val="standard"/>
        <c:varyColors val="0"/>
        <c:ser>
          <c:idx val="1"/>
          <c:order val="1"/>
          <c:tx>
            <c:strRef>
              <c:f>Sheet2!$T$4</c:f>
              <c:strCache>
                <c:ptCount val="1"/>
                <c:pt idx="0">
                  <c:v>Teton, ID Units</c:v>
                </c:pt>
              </c:strCache>
            </c:strRef>
          </c:tx>
          <c:marker>
            <c:symbol val="none"/>
          </c:marker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Sheet2!$T$5:$T$10</c:f>
              <c:numCache>
                <c:formatCode>_(* #,##0_);_(* \(#,##0\);_(* "-"??_);_(@_)</c:formatCode>
                <c:ptCount val="6"/>
                <c:pt idx="0" formatCode="General">
                  <c:v>2.0</c:v>
                </c:pt>
                <c:pt idx="1">
                  <c:v>6.0</c:v>
                </c:pt>
                <c:pt idx="2">
                  <c:v>13.0</c:v>
                </c:pt>
                <c:pt idx="3">
                  <c:v>7.0</c:v>
                </c:pt>
                <c:pt idx="4">
                  <c:v>3.0</c:v>
                </c:pt>
                <c:pt idx="5">
                  <c:v>3.0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538824"/>
        <c:axId val="473645320"/>
      </c:lineChart>
      <c:catAx>
        <c:axId val="473336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42521624"/>
        <c:crosses val="autoZero"/>
        <c:auto val="1"/>
        <c:lblAlgn val="ctr"/>
        <c:lblOffset val="100"/>
        <c:noMultiLvlLbl val="0"/>
      </c:catAx>
      <c:valAx>
        <c:axId val="442521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73336904"/>
        <c:crosses val="autoZero"/>
        <c:crossBetween val="between"/>
      </c:valAx>
      <c:valAx>
        <c:axId val="4736453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73538824"/>
        <c:crosses val="max"/>
        <c:crossBetween val="between"/>
      </c:valAx>
      <c:catAx>
        <c:axId val="473538824"/>
        <c:scaling>
          <c:orientation val="minMax"/>
        </c:scaling>
        <c:delete val="1"/>
        <c:axPos val="b"/>
        <c:majorTickMark val="out"/>
        <c:minorTickMark val="none"/>
        <c:tickLblPos val="nextTo"/>
        <c:crossAx val="473645320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Teton County Wyoming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Sheet2!$K$4</c:f>
              <c:strCache>
                <c:ptCount val="1"/>
                <c:pt idx="0">
                  <c:v>Teton, WY Income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Sheet2!$K$5:$K$10</c:f>
              <c:numCache>
                <c:formatCode>General</c:formatCode>
                <c:ptCount val="6"/>
                <c:pt idx="0">
                  <c:v>209.0</c:v>
                </c:pt>
                <c:pt idx="1">
                  <c:v>802.0</c:v>
                </c:pt>
                <c:pt idx="2">
                  <c:v>1435.0</c:v>
                </c:pt>
                <c:pt idx="3">
                  <c:v>1542.0</c:v>
                </c:pt>
                <c:pt idx="4">
                  <c:v>1018.0</c:v>
                </c:pt>
                <c:pt idx="5">
                  <c:v>2464.0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187080"/>
        <c:axId val="443488536"/>
      </c:barChart>
      <c:lineChart>
        <c:grouping val="standard"/>
        <c:varyColors val="0"/>
        <c:ser>
          <c:idx val="1"/>
          <c:order val="1"/>
          <c:tx>
            <c:strRef>
              <c:f>Sheet2!$U$4</c:f>
              <c:strCache>
                <c:ptCount val="1"/>
                <c:pt idx="0">
                  <c:v>Teton, WY Units</c:v>
                </c:pt>
              </c:strCache>
            </c:strRef>
          </c:tx>
          <c:marker>
            <c:symbol val="none"/>
          </c:marker>
          <c:cat>
            <c:strRef>
              <c:f>Sheet2!$G$5:$G$10</c:f>
              <c:strCache>
                <c:ptCount val="6"/>
                <c:pt idx="0">
                  <c:v>$0 to 9,999</c:v>
                </c:pt>
                <c:pt idx="1">
                  <c:v>$10,000 to $24,999</c:v>
                </c:pt>
                <c:pt idx="2">
                  <c:v>$25,000 to $49,999</c:v>
                </c:pt>
                <c:pt idx="3">
                  <c:v>$50,000 to $74,999</c:v>
                </c:pt>
                <c:pt idx="4">
                  <c:v>$75,000 to $99,999</c:v>
                </c:pt>
                <c:pt idx="5">
                  <c:v>$100,000 and Above</c:v>
                </c:pt>
              </c:strCache>
            </c:strRef>
          </c:cat>
          <c:val>
            <c:numRef>
              <c:f>Sheet2!$U$5:$U$10</c:f>
              <c:numCache>
                <c:formatCode>_(* #,##0_);_(* \(#,##0\);_(* "-"??_);_(@_)</c:formatCode>
                <c:ptCount val="6"/>
                <c:pt idx="0" formatCode="General">
                  <c:v>0.0</c:v>
                </c:pt>
                <c:pt idx="1">
                  <c:v>0.0</c:v>
                </c:pt>
                <c:pt idx="2">
                  <c:v>4.0</c:v>
                </c:pt>
                <c:pt idx="3">
                  <c:v>7.0</c:v>
                </c:pt>
                <c:pt idx="4">
                  <c:v>14.0</c:v>
                </c:pt>
                <c:pt idx="5">
                  <c:v>52.0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27640"/>
        <c:axId val="428222872"/>
      </c:lineChart>
      <c:catAx>
        <c:axId val="443187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443488536"/>
        <c:crosses val="autoZero"/>
        <c:auto val="1"/>
        <c:lblAlgn val="ctr"/>
        <c:lblOffset val="100"/>
        <c:noMultiLvlLbl val="0"/>
      </c:catAx>
      <c:valAx>
        <c:axId val="4434885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43187080"/>
        <c:crosses val="autoZero"/>
        <c:crossBetween val="between"/>
      </c:valAx>
      <c:valAx>
        <c:axId val="4282228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28227640"/>
        <c:crosses val="max"/>
        <c:crossBetween val="between"/>
      </c:valAx>
      <c:catAx>
        <c:axId val="428227640"/>
        <c:scaling>
          <c:orientation val="minMax"/>
        </c:scaling>
        <c:delete val="1"/>
        <c:axPos val="b"/>
        <c:majorTickMark val="out"/>
        <c:minorTickMark val="none"/>
        <c:tickLblPos val="nextTo"/>
        <c:crossAx val="428222872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184150</xdr:colOff>
      <xdr:row>2</xdr:row>
      <xdr:rowOff>50800</xdr:rowOff>
    </xdr:from>
    <xdr:to>
      <xdr:col>29</xdr:col>
      <xdr:colOff>520700</xdr:colOff>
      <xdr:row>22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120650</xdr:colOff>
      <xdr:row>2</xdr:row>
      <xdr:rowOff>50800</xdr:rowOff>
    </xdr:from>
    <xdr:to>
      <xdr:col>38</xdr:col>
      <xdr:colOff>469900</xdr:colOff>
      <xdr:row>22</xdr:row>
      <xdr:rowOff>12700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39</xdr:col>
      <xdr:colOff>19050</xdr:colOff>
      <xdr:row>2</xdr:row>
      <xdr:rowOff>38100</xdr:rowOff>
    </xdr:from>
    <xdr:to>
      <xdr:col>46</xdr:col>
      <xdr:colOff>558800</xdr:colOff>
      <xdr:row>21</xdr:row>
      <xdr:rowOff>165100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95250</xdr:colOff>
      <xdr:row>2</xdr:row>
      <xdr:rowOff>12700</xdr:rowOff>
    </xdr:from>
    <xdr:to>
      <xdr:col>55</xdr:col>
      <xdr:colOff>165100</xdr:colOff>
      <xdr:row>21</xdr:row>
      <xdr:rowOff>152400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104"/>
  <sheetViews>
    <sheetView tabSelected="1" topLeftCell="K1" workbookViewId="0">
      <selection activeCell="K15" sqref="K15"/>
    </sheetView>
  </sheetViews>
  <sheetFormatPr baseColWidth="10" defaultColWidth="8.83203125" defaultRowHeight="14" x14ac:dyDescent="0"/>
  <cols>
    <col min="2" max="3" width="10.5" customWidth="1"/>
    <col min="4" max="4" width="10.6640625" customWidth="1"/>
    <col min="5" max="5" width="11.6640625" customWidth="1"/>
    <col min="7" max="7" width="20.33203125" customWidth="1"/>
    <col min="8" max="8" width="9.6640625" customWidth="1"/>
    <col min="9" max="9" width="9.5" customWidth="1"/>
    <col min="10" max="10" width="8.6640625" customWidth="1"/>
    <col min="11" max="11" width="9.1640625" customWidth="1"/>
    <col min="12" max="13" width="19.1640625" customWidth="1"/>
    <col min="14" max="15" width="17.6640625" customWidth="1"/>
    <col min="16" max="16" width="11.33203125" customWidth="1"/>
    <col min="17" max="17" width="11.83203125" customWidth="1"/>
    <col min="18" max="18" width="11.6640625" customWidth="1"/>
    <col min="19" max="19" width="10.1640625" customWidth="1"/>
    <col min="21" max="21" width="9.6640625" customWidth="1"/>
  </cols>
  <sheetData>
    <row r="3" spans="2:21" ht="42" customHeight="1">
      <c r="B3" s="49" t="s">
        <v>35</v>
      </c>
      <c r="C3" s="50"/>
      <c r="D3" s="50"/>
      <c r="E3" s="51"/>
      <c r="G3" s="33"/>
      <c r="H3" s="34" t="s">
        <v>25</v>
      </c>
      <c r="I3" s="35"/>
      <c r="J3" s="35"/>
      <c r="K3" s="36"/>
      <c r="L3" s="37" t="s">
        <v>0</v>
      </c>
      <c r="M3" s="37"/>
      <c r="N3" s="38" t="s">
        <v>1</v>
      </c>
      <c r="O3" s="39"/>
      <c r="P3" s="38" t="s">
        <v>2</v>
      </c>
      <c r="Q3" s="39"/>
      <c r="R3" s="49" t="s">
        <v>26</v>
      </c>
      <c r="S3" s="50"/>
      <c r="T3" s="50"/>
      <c r="U3" s="51"/>
    </row>
    <row r="4" spans="2:21" ht="54">
      <c r="B4" s="52" t="s">
        <v>21</v>
      </c>
      <c r="C4" s="53" t="s">
        <v>22</v>
      </c>
      <c r="D4" s="54" t="s">
        <v>19</v>
      </c>
      <c r="E4" s="55" t="s">
        <v>20</v>
      </c>
      <c r="G4" s="40" t="s">
        <v>12</v>
      </c>
      <c r="H4" s="41" t="s">
        <v>28</v>
      </c>
      <c r="I4" s="42" t="s">
        <v>29</v>
      </c>
      <c r="J4" s="42" t="s">
        <v>30</v>
      </c>
      <c r="K4" s="43" t="s">
        <v>31</v>
      </c>
      <c r="L4" s="44" t="s">
        <v>10</v>
      </c>
      <c r="M4" s="44" t="s">
        <v>11</v>
      </c>
      <c r="N4" s="45" t="s">
        <v>13</v>
      </c>
      <c r="O4" s="46" t="s">
        <v>14</v>
      </c>
      <c r="P4" s="45" t="s">
        <v>13</v>
      </c>
      <c r="Q4" s="43" t="s">
        <v>14</v>
      </c>
      <c r="R4" s="44" t="s">
        <v>27</v>
      </c>
      <c r="S4" s="44" t="s">
        <v>32</v>
      </c>
      <c r="T4" s="47" t="s">
        <v>33</v>
      </c>
      <c r="U4" s="48" t="s">
        <v>34</v>
      </c>
    </row>
    <row r="5" spans="2:21" ht="15">
      <c r="B5" s="1">
        <v>75000</v>
      </c>
      <c r="C5" s="1">
        <v>72000</v>
      </c>
      <c r="D5" s="1">
        <v>43800</v>
      </c>
      <c r="E5" s="1">
        <v>199000</v>
      </c>
      <c r="G5" s="25" t="s">
        <v>3</v>
      </c>
      <c r="H5" s="56">
        <v>890</v>
      </c>
      <c r="I5" s="57">
        <v>229</v>
      </c>
      <c r="J5" s="57">
        <v>75</v>
      </c>
      <c r="K5" s="58">
        <v>209</v>
      </c>
      <c r="L5" s="26">
        <v>0</v>
      </c>
      <c r="M5" s="26">
        <v>2999.7</v>
      </c>
      <c r="N5" s="27">
        <v>0</v>
      </c>
      <c r="O5" s="28">
        <v>249.98</v>
      </c>
      <c r="P5" s="29">
        <f>PV($H$13,$H$14,-N5)</f>
        <v>0</v>
      </c>
      <c r="Q5" s="30">
        <f>PV($H$13,$H$14,-O5)</f>
        <v>52361.120888739788</v>
      </c>
      <c r="R5" s="31">
        <f>COUNTIF(B5:B104, "&lt;52361.12")</f>
        <v>0</v>
      </c>
      <c r="S5" s="31">
        <f t="shared" ref="S5:U5" si="0">COUNTIF(C5:C104, "&lt;52361.12")</f>
        <v>0</v>
      </c>
      <c r="T5" s="31">
        <f t="shared" si="0"/>
        <v>2</v>
      </c>
      <c r="U5" s="32">
        <f t="shared" si="0"/>
        <v>0</v>
      </c>
    </row>
    <row r="6" spans="2:21" ht="15">
      <c r="B6" s="1">
        <v>78000</v>
      </c>
      <c r="C6" s="1">
        <v>79900</v>
      </c>
      <c r="D6" s="1">
        <v>49300</v>
      </c>
      <c r="E6" s="1">
        <v>218900</v>
      </c>
      <c r="G6" s="13" t="s">
        <v>4</v>
      </c>
      <c r="H6" s="59">
        <v>2811</v>
      </c>
      <c r="I6" s="60">
        <v>737</v>
      </c>
      <c r="J6" s="60">
        <v>652</v>
      </c>
      <c r="K6" s="61">
        <v>802</v>
      </c>
      <c r="L6" s="9">
        <v>3000</v>
      </c>
      <c r="M6" s="9">
        <v>7499.7</v>
      </c>
      <c r="N6" s="8">
        <v>250</v>
      </c>
      <c r="O6" s="10">
        <v>624.98</v>
      </c>
      <c r="P6" s="11">
        <f t="shared" ref="P6:P10" si="1">PV($H$13,$H$14,-N6)</f>
        <v>52365.310113548869</v>
      </c>
      <c r="Q6" s="12">
        <f t="shared" ref="Q6:Q9" si="2">PV($H$13,$H$14,-O6)</f>
        <v>130909.08605906309</v>
      </c>
      <c r="R6" s="21">
        <f>COUNTIFS($B$5:$B$104, "&gt;52365.31",$B$5:$B$104,"&lt;130,909.09")</f>
        <v>29</v>
      </c>
      <c r="S6" s="21">
        <f>COUNTIFS($C$5:$C$23, "&gt;52365.31",$C$5:$C$23,"&lt;130,909.09")</f>
        <v>7</v>
      </c>
      <c r="T6" s="21">
        <f>COUNTIFS($D$5:$D$38, "&gt;52365.31",$D$5:$D$38,"&lt;130,909.09")</f>
        <v>6</v>
      </c>
      <c r="U6" s="22">
        <f>COUNTIFS($E$5:$E$81, "&gt;52365.31",$E$5:$E$81,"&lt;130,909.09")</f>
        <v>0</v>
      </c>
    </row>
    <row r="7" spans="2:21" ht="15">
      <c r="B7" s="1">
        <v>79500</v>
      </c>
      <c r="C7" s="1">
        <v>83900</v>
      </c>
      <c r="D7" s="1">
        <v>58500</v>
      </c>
      <c r="E7" s="1">
        <v>219000</v>
      </c>
      <c r="G7" s="13" t="s">
        <v>5</v>
      </c>
      <c r="H7" s="62">
        <v>2618</v>
      </c>
      <c r="I7" s="60">
        <v>1609</v>
      </c>
      <c r="J7" s="60">
        <v>1028</v>
      </c>
      <c r="K7" s="61">
        <v>1435</v>
      </c>
      <c r="L7" s="9">
        <v>7500</v>
      </c>
      <c r="M7" s="9">
        <v>14999.7</v>
      </c>
      <c r="N7" s="8">
        <v>625</v>
      </c>
      <c r="O7" s="10">
        <v>1249.98</v>
      </c>
      <c r="P7" s="11">
        <f t="shared" si="1"/>
        <v>130913.27528387218</v>
      </c>
      <c r="Q7" s="12">
        <f t="shared" si="2"/>
        <v>261822.3613429353</v>
      </c>
      <c r="R7" s="21">
        <f>COUNTIFS($B$5:$B$104, "&gt;130,909.09",$B$5:$B$104,"&lt;261822.36")</f>
        <v>50</v>
      </c>
      <c r="S7" s="21">
        <f>COUNTIFS($C$5:$C$23, "&gt;130,909.09",$C$5:$C$23,"&lt;261822.36")</f>
        <v>7</v>
      </c>
      <c r="T7" s="21">
        <f>COUNTIFS($D$5:$D$38, "&gt;130,909.09",$D$5:$D$38,"&lt;261822.36")</f>
        <v>13</v>
      </c>
      <c r="U7" s="22">
        <f>COUNTIFS($E$5:$E$81, "&gt;130,909.09",$E$5:$E$81,"&lt;261822.36")</f>
        <v>4</v>
      </c>
    </row>
    <row r="8" spans="2:21" ht="15">
      <c r="B8" s="1">
        <v>80000</v>
      </c>
      <c r="C8" s="1">
        <v>89900</v>
      </c>
      <c r="D8" s="1">
        <v>68800</v>
      </c>
      <c r="E8" s="1">
        <v>259900</v>
      </c>
      <c r="G8" s="13" t="s">
        <v>6</v>
      </c>
      <c r="H8" s="62">
        <v>1730</v>
      </c>
      <c r="I8" s="60">
        <v>969</v>
      </c>
      <c r="J8" s="60">
        <v>952</v>
      </c>
      <c r="K8" s="61">
        <v>1542</v>
      </c>
      <c r="L8" s="9">
        <v>15000</v>
      </c>
      <c r="M8" s="9">
        <v>22499.7</v>
      </c>
      <c r="N8" s="8">
        <v>1250</v>
      </c>
      <c r="O8" s="10">
        <v>1874.98</v>
      </c>
      <c r="P8" s="11">
        <f t="shared" si="1"/>
        <v>261826.55056774436</v>
      </c>
      <c r="Q8" s="12">
        <f t="shared" si="2"/>
        <v>392735.63662680745</v>
      </c>
      <c r="R8" s="21">
        <f>COUNTIFS($B$5:$B$104, "&gt;261822.36",$B$5:$B$104,"&lt;392735.64")</f>
        <v>18</v>
      </c>
      <c r="S8" s="21">
        <f>COUNTIFS($C$5:$C$23, "&gt;261822.36",$C$5:$C$23,"&lt;392735.64")</f>
        <v>4</v>
      </c>
      <c r="T8" s="21">
        <f>COUNTIFS($D$5:$D$38, "&gt;261822.36",$D$5:$D$38,"&lt;392735.64")</f>
        <v>7</v>
      </c>
      <c r="U8" s="22">
        <f>COUNTIFS($E$5:$E$81, "&gt;261822.36",$E$5:$E$81,"&lt;392735.64")</f>
        <v>7</v>
      </c>
    </row>
    <row r="9" spans="2:21" ht="15">
      <c r="B9" s="1">
        <v>80000</v>
      </c>
      <c r="C9" s="1">
        <v>125000</v>
      </c>
      <c r="D9" s="1">
        <v>84000</v>
      </c>
      <c r="E9" s="1">
        <v>265000</v>
      </c>
      <c r="G9" s="13" t="s">
        <v>7</v>
      </c>
      <c r="H9" s="63">
        <v>954</v>
      </c>
      <c r="I9" s="6">
        <v>528</v>
      </c>
      <c r="J9" s="6">
        <v>544</v>
      </c>
      <c r="K9" s="64">
        <v>1018</v>
      </c>
      <c r="L9" s="9">
        <v>22500</v>
      </c>
      <c r="M9" s="9">
        <v>29999.7</v>
      </c>
      <c r="N9" s="8">
        <v>1875</v>
      </c>
      <c r="O9" s="10">
        <v>2499.98</v>
      </c>
      <c r="P9" s="11">
        <f t="shared" si="1"/>
        <v>392739.82585161651</v>
      </c>
      <c r="Q9" s="12">
        <f t="shared" si="2"/>
        <v>523648.9119106796</v>
      </c>
      <c r="R9" s="21">
        <f>COUNTIFS($B$5:$B$104, "&gt;392735.64",$B$5:$B$104,"&lt;523648.91")</f>
        <v>2</v>
      </c>
      <c r="S9" s="21">
        <f>COUNTIFS($C$5:$C$23, "&gt;392735.64",$C$5:$C$23,"&lt;523648.91")</f>
        <v>1</v>
      </c>
      <c r="T9" s="21">
        <f>COUNTIFS($D$5:$D$38, "&gt;392735.64",$D$5:$D$38,"&lt;523648.91")</f>
        <v>3</v>
      </c>
      <c r="U9" s="22">
        <f>COUNTIFS($E$5:$E$81, "&gt;392735.64",$E$5:$E$81,"&lt;523648.91")</f>
        <v>14</v>
      </c>
    </row>
    <row r="10" spans="2:21" ht="15">
      <c r="B10" s="1">
        <v>82500</v>
      </c>
      <c r="C10" s="1">
        <v>129000</v>
      </c>
      <c r="D10" s="1">
        <v>99000</v>
      </c>
      <c r="E10" s="1">
        <v>275000</v>
      </c>
      <c r="G10" s="14" t="s">
        <v>8</v>
      </c>
      <c r="H10" s="65">
        <v>865</v>
      </c>
      <c r="I10" s="66">
        <v>432</v>
      </c>
      <c r="J10" s="66">
        <v>535</v>
      </c>
      <c r="K10" s="67">
        <v>2464</v>
      </c>
      <c r="L10" s="15">
        <v>30000</v>
      </c>
      <c r="M10" s="16" t="s">
        <v>9</v>
      </c>
      <c r="N10" s="17">
        <v>2500</v>
      </c>
      <c r="O10" s="18" t="s">
        <v>9</v>
      </c>
      <c r="P10" s="19">
        <f t="shared" si="1"/>
        <v>523653.10113548872</v>
      </c>
      <c r="Q10" s="20" t="s">
        <v>18</v>
      </c>
      <c r="R10" s="23">
        <f>COUNTIFS($B$5:$B$104, "&gt;523648.91",$B$5:$B$104,"&lt;25,000,000")</f>
        <v>1</v>
      </c>
      <c r="S10" s="23">
        <f>COUNTIFS($C$5:$C$23, "&gt;523648.91",$C$5:$C$23,"&lt;25,000,000")</f>
        <v>0</v>
      </c>
      <c r="T10" s="23">
        <f>COUNTIFS($D$5:$D$38, "&gt;523648.91",$D$5:$D$38,"&lt;25,000,000")</f>
        <v>3</v>
      </c>
      <c r="U10" s="24">
        <f>COUNTIFS($E$5:$E$81, "&gt;523648.91",$E$5:$E$81,"&lt;25,000,000")</f>
        <v>52</v>
      </c>
    </row>
    <row r="11" spans="2:21">
      <c r="B11" s="1">
        <v>84000</v>
      </c>
      <c r="C11" s="1">
        <v>130000</v>
      </c>
      <c r="D11" s="1">
        <v>99900</v>
      </c>
      <c r="E11" s="1">
        <v>284900</v>
      </c>
    </row>
    <row r="12" spans="2:21" ht="15">
      <c r="B12" s="1">
        <v>84900</v>
      </c>
      <c r="C12" s="1">
        <v>145000</v>
      </c>
      <c r="D12" s="1">
        <v>120000</v>
      </c>
      <c r="E12" s="1">
        <v>337000</v>
      </c>
      <c r="G12" s="3" t="s">
        <v>17</v>
      </c>
      <c r="H12" s="3"/>
      <c r="I12" s="3"/>
      <c r="J12" s="3"/>
    </row>
    <row r="13" spans="2:21" ht="15">
      <c r="B13" s="1">
        <v>89000</v>
      </c>
      <c r="C13" s="1">
        <v>149000</v>
      </c>
      <c r="D13" s="1">
        <v>139900</v>
      </c>
      <c r="E13" s="1">
        <v>349000</v>
      </c>
      <c r="G13" s="3" t="s">
        <v>15</v>
      </c>
      <c r="H13" s="5">
        <f>0.04/12</f>
        <v>3.3333333333333335E-3</v>
      </c>
      <c r="I13" t="s">
        <v>23</v>
      </c>
      <c r="J13" s="3"/>
      <c r="K13" s="4"/>
      <c r="L13" s="2"/>
      <c r="N13" s="2"/>
    </row>
    <row r="14" spans="2:21" ht="15">
      <c r="B14" s="1">
        <v>89000</v>
      </c>
      <c r="C14" s="1">
        <v>159000</v>
      </c>
      <c r="D14" s="1">
        <v>165000</v>
      </c>
      <c r="E14" s="1">
        <v>349000</v>
      </c>
      <c r="G14" s="3" t="s">
        <v>16</v>
      </c>
      <c r="H14" s="6">
        <f>30*12</f>
        <v>360</v>
      </c>
      <c r="I14" t="s">
        <v>24</v>
      </c>
      <c r="J14" s="3"/>
      <c r="L14" s="2"/>
      <c r="N14" s="2"/>
    </row>
    <row r="15" spans="2:21">
      <c r="B15" s="1">
        <v>89900</v>
      </c>
      <c r="C15" s="1">
        <v>165000</v>
      </c>
      <c r="D15" s="1">
        <v>168500</v>
      </c>
      <c r="E15" s="1">
        <v>390000</v>
      </c>
      <c r="L15" s="2"/>
      <c r="N15" s="2"/>
    </row>
    <row r="16" spans="2:21">
      <c r="B16" s="1">
        <v>89900</v>
      </c>
      <c r="C16" s="1">
        <v>179900</v>
      </c>
      <c r="D16" s="1">
        <v>169000</v>
      </c>
      <c r="E16" s="1">
        <v>395000</v>
      </c>
      <c r="L16" s="7"/>
      <c r="M16" s="7"/>
      <c r="N16" s="7"/>
      <c r="O16" s="7"/>
    </row>
    <row r="17" spans="2:5">
      <c r="B17" s="1">
        <v>99900</v>
      </c>
      <c r="C17" s="1">
        <v>208900</v>
      </c>
      <c r="D17" s="1">
        <v>175000</v>
      </c>
      <c r="E17" s="1">
        <v>395000</v>
      </c>
    </row>
    <row r="18" spans="2:5">
      <c r="B18" s="1">
        <v>99900</v>
      </c>
      <c r="C18" s="1">
        <v>235000</v>
      </c>
      <c r="D18" s="1">
        <v>189900</v>
      </c>
      <c r="E18" s="1">
        <v>397500</v>
      </c>
    </row>
    <row r="19" spans="2:5">
      <c r="B19" s="1">
        <v>100000</v>
      </c>
      <c r="C19" s="1">
        <v>269000</v>
      </c>
      <c r="D19" s="1">
        <v>199000</v>
      </c>
      <c r="E19" s="1">
        <v>398000</v>
      </c>
    </row>
    <row r="20" spans="2:5">
      <c r="B20" s="1">
        <v>104900</v>
      </c>
      <c r="C20" s="1">
        <v>275000</v>
      </c>
      <c r="D20" s="1">
        <v>199900</v>
      </c>
      <c r="E20" s="1">
        <v>399000</v>
      </c>
    </row>
    <row r="21" spans="2:5">
      <c r="B21" s="1">
        <v>105000</v>
      </c>
      <c r="C21" s="1">
        <v>285000</v>
      </c>
      <c r="D21" s="1">
        <v>200000</v>
      </c>
      <c r="E21" s="1">
        <v>399000</v>
      </c>
    </row>
    <row r="22" spans="2:5">
      <c r="B22" s="1">
        <v>109000</v>
      </c>
      <c r="C22" s="1">
        <v>349000</v>
      </c>
      <c r="D22" s="1">
        <v>209000</v>
      </c>
      <c r="E22" s="1">
        <v>405000</v>
      </c>
    </row>
    <row r="23" spans="2:5">
      <c r="B23" s="1">
        <v>115000</v>
      </c>
      <c r="C23" s="1">
        <v>475000</v>
      </c>
      <c r="D23" s="1">
        <v>225000</v>
      </c>
      <c r="E23" s="1">
        <v>415000</v>
      </c>
    </row>
    <row r="24" spans="2:5">
      <c r="B24" s="1">
        <v>115000</v>
      </c>
      <c r="D24" s="1">
        <v>235400</v>
      </c>
      <c r="E24" s="1">
        <v>415000</v>
      </c>
    </row>
    <row r="25" spans="2:5">
      <c r="B25" s="1">
        <v>115000</v>
      </c>
      <c r="D25" s="1">
        <v>245000</v>
      </c>
      <c r="E25" s="1">
        <v>439000</v>
      </c>
    </row>
    <row r="26" spans="2:5">
      <c r="B26" s="1">
        <v>119000</v>
      </c>
      <c r="D26" s="1">
        <v>275000</v>
      </c>
      <c r="E26" s="1">
        <v>475000</v>
      </c>
    </row>
    <row r="27" spans="2:5">
      <c r="B27" s="1">
        <v>119900</v>
      </c>
      <c r="D27" s="1">
        <v>284900</v>
      </c>
      <c r="E27" s="1">
        <v>485000</v>
      </c>
    </row>
    <row r="28" spans="2:5">
      <c r="B28" s="1">
        <v>119900</v>
      </c>
      <c r="D28" s="1">
        <v>289000</v>
      </c>
      <c r="E28" s="1">
        <v>497900</v>
      </c>
    </row>
    <row r="29" spans="2:5">
      <c r="B29" s="1">
        <v>119900</v>
      </c>
      <c r="D29" s="1">
        <v>297000</v>
      </c>
      <c r="E29" s="1">
        <v>500000</v>
      </c>
    </row>
    <row r="30" spans="2:5">
      <c r="B30" s="1">
        <v>129000</v>
      </c>
      <c r="D30" s="1">
        <v>300000</v>
      </c>
      <c r="E30" s="1">
        <v>525000</v>
      </c>
    </row>
    <row r="31" spans="2:5">
      <c r="B31" s="1">
        <v>129900</v>
      </c>
      <c r="D31" s="1">
        <v>315000</v>
      </c>
      <c r="E31" s="1">
        <v>540000</v>
      </c>
    </row>
    <row r="32" spans="2:5">
      <c r="B32" s="1">
        <v>129900</v>
      </c>
      <c r="D32" s="1">
        <v>342940</v>
      </c>
      <c r="E32" s="1">
        <v>549000</v>
      </c>
    </row>
    <row r="33" spans="2:5">
      <c r="B33" s="1">
        <v>130000</v>
      </c>
      <c r="D33" s="1">
        <v>395000</v>
      </c>
      <c r="E33" s="1">
        <v>549000</v>
      </c>
    </row>
    <row r="34" spans="2:5">
      <c r="B34" s="1">
        <v>131900</v>
      </c>
      <c r="D34" s="1">
        <v>395000</v>
      </c>
      <c r="E34" s="1">
        <v>575000</v>
      </c>
    </row>
    <row r="35" spans="2:5">
      <c r="B35" s="1">
        <v>132900</v>
      </c>
      <c r="D35" s="1">
        <v>399000</v>
      </c>
      <c r="E35" s="1">
        <v>595000</v>
      </c>
    </row>
    <row r="36" spans="2:5">
      <c r="B36" s="1">
        <v>132900</v>
      </c>
      <c r="D36" s="1">
        <v>719900</v>
      </c>
      <c r="E36" s="1">
        <v>599000</v>
      </c>
    </row>
    <row r="37" spans="2:5">
      <c r="B37" s="1">
        <v>139000</v>
      </c>
      <c r="D37" s="1">
        <v>1200000</v>
      </c>
      <c r="E37" s="1">
        <v>619000</v>
      </c>
    </row>
    <row r="38" spans="2:5">
      <c r="B38" s="1">
        <v>139900</v>
      </c>
      <c r="D38" s="1">
        <v>2900000</v>
      </c>
      <c r="E38" s="1">
        <v>649000</v>
      </c>
    </row>
    <row r="39" spans="2:5">
      <c r="B39" s="1">
        <v>139900</v>
      </c>
      <c r="E39" s="1">
        <v>649000</v>
      </c>
    </row>
    <row r="40" spans="2:5">
      <c r="B40" s="1">
        <v>144900</v>
      </c>
      <c r="E40" s="1">
        <v>682000</v>
      </c>
    </row>
    <row r="41" spans="2:5">
      <c r="B41" s="1">
        <v>145000</v>
      </c>
      <c r="E41" s="1">
        <v>695000</v>
      </c>
    </row>
    <row r="42" spans="2:5">
      <c r="B42" s="1">
        <v>145900</v>
      </c>
      <c r="E42" s="1">
        <v>695000</v>
      </c>
    </row>
    <row r="43" spans="2:5">
      <c r="B43" s="1">
        <v>147975</v>
      </c>
      <c r="E43" s="1">
        <v>695000</v>
      </c>
    </row>
    <row r="44" spans="2:5">
      <c r="B44" s="1">
        <v>149000</v>
      </c>
      <c r="E44" s="1">
        <v>795000</v>
      </c>
    </row>
    <row r="45" spans="2:5">
      <c r="B45" s="1">
        <v>149000</v>
      </c>
      <c r="E45" s="1">
        <v>815000</v>
      </c>
    </row>
    <row r="46" spans="2:5">
      <c r="B46" s="1">
        <v>149900</v>
      </c>
      <c r="E46" s="1">
        <v>830000</v>
      </c>
    </row>
    <row r="47" spans="2:5">
      <c r="B47" s="1">
        <v>149900</v>
      </c>
      <c r="E47" s="1">
        <v>849000</v>
      </c>
    </row>
    <row r="48" spans="2:5">
      <c r="B48" s="1">
        <v>157000</v>
      </c>
      <c r="E48" s="1">
        <v>849000</v>
      </c>
    </row>
    <row r="49" spans="2:5">
      <c r="B49" s="1">
        <v>157500</v>
      </c>
      <c r="E49" s="1">
        <v>850000</v>
      </c>
    </row>
    <row r="50" spans="2:5">
      <c r="B50" s="1">
        <v>157900</v>
      </c>
      <c r="E50" s="1">
        <v>887500</v>
      </c>
    </row>
    <row r="51" spans="2:5">
      <c r="B51" s="1">
        <v>158900</v>
      </c>
      <c r="E51" s="1">
        <v>895000</v>
      </c>
    </row>
    <row r="52" spans="2:5">
      <c r="B52" s="1">
        <v>168900</v>
      </c>
      <c r="E52" s="1">
        <v>989900</v>
      </c>
    </row>
    <row r="53" spans="2:5">
      <c r="B53" s="1">
        <v>169900</v>
      </c>
      <c r="E53" s="1">
        <v>995000</v>
      </c>
    </row>
    <row r="54" spans="2:5">
      <c r="B54" s="1">
        <v>171900</v>
      </c>
      <c r="E54" s="1">
        <v>1275000</v>
      </c>
    </row>
    <row r="55" spans="2:5">
      <c r="B55" s="1">
        <v>172000</v>
      </c>
      <c r="E55" s="1">
        <v>1349000</v>
      </c>
    </row>
    <row r="56" spans="2:5">
      <c r="B56" s="1">
        <v>184900</v>
      </c>
      <c r="E56" s="1">
        <v>1350000</v>
      </c>
    </row>
    <row r="57" spans="2:5">
      <c r="B57" s="1">
        <v>185900</v>
      </c>
      <c r="E57" s="1">
        <v>1475000</v>
      </c>
    </row>
    <row r="58" spans="2:5">
      <c r="B58" s="1">
        <v>189000</v>
      </c>
      <c r="E58" s="1">
        <v>1495000</v>
      </c>
    </row>
    <row r="59" spans="2:5">
      <c r="B59" s="1">
        <v>189000</v>
      </c>
      <c r="E59" s="1">
        <v>1525000</v>
      </c>
    </row>
    <row r="60" spans="2:5">
      <c r="B60" s="1">
        <v>189900</v>
      </c>
      <c r="E60" s="1">
        <v>1554000</v>
      </c>
    </row>
    <row r="61" spans="2:5">
      <c r="B61" s="1">
        <v>193500</v>
      </c>
      <c r="E61" s="1">
        <v>1599000</v>
      </c>
    </row>
    <row r="62" spans="2:5">
      <c r="B62" s="1">
        <v>194900</v>
      </c>
      <c r="E62" s="1">
        <v>1650000</v>
      </c>
    </row>
    <row r="63" spans="2:5">
      <c r="B63" s="1">
        <v>195000</v>
      </c>
      <c r="E63" s="1">
        <v>1675000</v>
      </c>
    </row>
    <row r="64" spans="2:5">
      <c r="B64" s="1">
        <v>196500</v>
      </c>
      <c r="E64" s="1">
        <v>1680000</v>
      </c>
    </row>
    <row r="65" spans="2:5">
      <c r="B65" s="1">
        <v>198000</v>
      </c>
      <c r="E65" s="1">
        <v>1795000</v>
      </c>
    </row>
    <row r="66" spans="2:5">
      <c r="B66" s="1">
        <v>199000</v>
      </c>
      <c r="E66" s="1">
        <v>1850000</v>
      </c>
    </row>
    <row r="67" spans="2:5">
      <c r="B67" s="1">
        <v>199000</v>
      </c>
      <c r="E67" s="1">
        <v>1975000</v>
      </c>
    </row>
    <row r="68" spans="2:5">
      <c r="B68" s="1">
        <v>199000</v>
      </c>
      <c r="E68" s="1">
        <v>1975000</v>
      </c>
    </row>
    <row r="69" spans="2:5">
      <c r="B69" s="1">
        <v>199500</v>
      </c>
      <c r="E69" s="1">
        <v>1975000</v>
      </c>
    </row>
    <row r="70" spans="2:5">
      <c r="B70" s="1">
        <v>199900</v>
      </c>
      <c r="E70" s="1">
        <v>2295000</v>
      </c>
    </row>
    <row r="71" spans="2:5">
      <c r="B71" s="1">
        <v>199900</v>
      </c>
      <c r="E71" s="1">
        <v>2295000</v>
      </c>
    </row>
    <row r="72" spans="2:5">
      <c r="B72" s="1">
        <v>205000</v>
      </c>
      <c r="E72" s="1">
        <v>2395000</v>
      </c>
    </row>
    <row r="73" spans="2:5">
      <c r="B73" s="1">
        <v>214000</v>
      </c>
      <c r="E73" s="1">
        <v>2500000</v>
      </c>
    </row>
    <row r="74" spans="2:5">
      <c r="B74" s="1">
        <v>225000</v>
      </c>
      <c r="E74" s="1">
        <v>2500000</v>
      </c>
    </row>
    <row r="75" spans="2:5">
      <c r="B75" s="1">
        <v>225000</v>
      </c>
      <c r="E75" s="1">
        <v>2650000</v>
      </c>
    </row>
    <row r="76" spans="2:5">
      <c r="B76" s="1">
        <v>225000</v>
      </c>
      <c r="E76" s="1">
        <v>3195000</v>
      </c>
    </row>
    <row r="77" spans="2:5">
      <c r="B77" s="1">
        <v>225000</v>
      </c>
      <c r="E77" s="1">
        <v>3250000</v>
      </c>
    </row>
    <row r="78" spans="2:5">
      <c r="B78" s="1">
        <v>235000</v>
      </c>
      <c r="E78" s="1">
        <v>3300000</v>
      </c>
    </row>
    <row r="79" spans="2:5">
      <c r="B79" s="1">
        <v>239900</v>
      </c>
      <c r="E79" s="1">
        <v>4995000</v>
      </c>
    </row>
    <row r="80" spans="2:5">
      <c r="B80" s="1">
        <v>244900</v>
      </c>
      <c r="E80" s="1">
        <v>5125000</v>
      </c>
    </row>
    <row r="81" spans="2:5">
      <c r="B81" s="1">
        <v>249500</v>
      </c>
      <c r="E81" s="1">
        <v>9950000</v>
      </c>
    </row>
    <row r="82" spans="2:5">
      <c r="B82" s="1">
        <v>259000</v>
      </c>
    </row>
    <row r="83" spans="2:5">
      <c r="B83" s="1">
        <v>259000</v>
      </c>
    </row>
    <row r="84" spans="2:5">
      <c r="B84" s="1">
        <v>264900</v>
      </c>
    </row>
    <row r="85" spans="2:5">
      <c r="B85" s="1">
        <v>264995</v>
      </c>
    </row>
    <row r="86" spans="2:5">
      <c r="B86" s="1">
        <v>268000</v>
      </c>
    </row>
    <row r="87" spans="2:5">
      <c r="B87" s="1">
        <v>269900</v>
      </c>
    </row>
    <row r="88" spans="2:5">
      <c r="B88" s="1">
        <v>279000</v>
      </c>
    </row>
    <row r="89" spans="2:5">
      <c r="B89" s="1">
        <v>279900</v>
      </c>
    </row>
    <row r="90" spans="2:5">
      <c r="B90" s="1">
        <v>285000</v>
      </c>
    </row>
    <row r="91" spans="2:5">
      <c r="B91" s="1">
        <v>299000</v>
      </c>
    </row>
    <row r="92" spans="2:5">
      <c r="B92" s="1">
        <v>299000</v>
      </c>
    </row>
    <row r="93" spans="2:5">
      <c r="B93" s="1">
        <v>310000</v>
      </c>
    </row>
    <row r="94" spans="2:5">
      <c r="B94" s="1">
        <v>315000</v>
      </c>
    </row>
    <row r="95" spans="2:5">
      <c r="B95" s="1">
        <v>325000</v>
      </c>
    </row>
    <row r="96" spans="2:5">
      <c r="B96" s="1">
        <v>327000</v>
      </c>
    </row>
    <row r="97" spans="2:2">
      <c r="B97" s="1">
        <v>329900</v>
      </c>
    </row>
    <row r="98" spans="2:2">
      <c r="B98" s="1">
        <v>342000</v>
      </c>
    </row>
    <row r="99" spans="2:2">
      <c r="B99" s="1">
        <v>349000</v>
      </c>
    </row>
    <row r="100" spans="2:2">
      <c r="B100" s="1">
        <v>349000</v>
      </c>
    </row>
    <row r="101" spans="2:2">
      <c r="B101" s="1">
        <v>382900</v>
      </c>
    </row>
    <row r="102" spans="2:2">
      <c r="B102" s="1">
        <v>424900</v>
      </c>
    </row>
    <row r="103" spans="2:2">
      <c r="B103" s="1">
        <v>495000</v>
      </c>
    </row>
    <row r="104" spans="2:2">
      <c r="B104" s="1">
        <v>575000</v>
      </c>
    </row>
  </sheetData>
  <sortState ref="E5:E81">
    <sortCondition ref="E5"/>
  </sortState>
  <mergeCells count="6">
    <mergeCell ref="R3:U3"/>
    <mergeCell ref="L3:M3"/>
    <mergeCell ref="N3:O3"/>
    <mergeCell ref="P3:Q3"/>
    <mergeCell ref="H3:K3"/>
    <mergeCell ref="B3:E3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Center</dc:creator>
  <cp:lastModifiedBy>Jeffrey Ryan</cp:lastModifiedBy>
  <dcterms:created xsi:type="dcterms:W3CDTF">2012-06-26T16:15:18Z</dcterms:created>
  <dcterms:modified xsi:type="dcterms:W3CDTF">2012-07-13T08:30:28Z</dcterms:modified>
</cp:coreProperties>
</file>